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s\Downloads\"/>
    </mc:Choice>
  </mc:AlternateContent>
  <xr:revisionPtr revIDLastSave="0" documentId="8_{666946FC-DD8F-4CF3-A14F-D2D345103F53}" xr6:coauthVersionLast="47" xr6:coauthVersionMax="47" xr10:uidLastSave="{00000000-0000-0000-0000-000000000000}"/>
  <bookViews>
    <workbookView xWindow="-120" yWindow="-120" windowWidth="29040" windowHeight="15840" xr2:uid="{CDF35286-0F51-45B1-80A1-A562CE0702D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I22" i="1"/>
  <c r="J22" i="1" s="1"/>
  <c r="I28" i="1"/>
  <c r="I26" i="1"/>
  <c r="I47" i="1"/>
  <c r="I2" i="1"/>
  <c r="I5" i="1"/>
  <c r="J2" i="1"/>
  <c r="K12" i="1" l="1"/>
  <c r="J5" i="1"/>
  <c r="J50" i="1"/>
  <c r="P50" i="1" s="1"/>
  <c r="J28" i="1"/>
  <c r="P28" i="1" s="1"/>
  <c r="J29" i="1"/>
  <c r="P29" i="1" s="1"/>
  <c r="J30" i="1"/>
  <c r="J31" i="1"/>
  <c r="P31" i="1" s="1"/>
  <c r="J32" i="1"/>
  <c r="P32" i="1" s="1"/>
  <c r="J33" i="1"/>
  <c r="J34" i="1"/>
  <c r="J35" i="1"/>
  <c r="P35" i="1" s="1"/>
  <c r="J36" i="1"/>
  <c r="P36" i="1" s="1"/>
  <c r="J37" i="1"/>
  <c r="P37" i="1" s="1"/>
  <c r="J38" i="1"/>
  <c r="P38" i="1" s="1"/>
  <c r="J39" i="1"/>
  <c r="P39" i="1" s="1"/>
  <c r="J40" i="1"/>
  <c r="P40" i="1" s="1"/>
  <c r="J41" i="1"/>
  <c r="P41" i="1" s="1"/>
  <c r="J42" i="1"/>
  <c r="J43" i="1"/>
  <c r="P43" i="1" s="1"/>
  <c r="J44" i="1"/>
  <c r="P44" i="1" s="1"/>
  <c r="J45" i="1"/>
  <c r="P45" i="1" s="1"/>
  <c r="J46" i="1"/>
  <c r="P46" i="1" s="1"/>
  <c r="J47" i="1"/>
  <c r="P47" i="1" s="1"/>
  <c r="J48" i="1"/>
  <c r="P48" i="1" s="1"/>
  <c r="J49" i="1"/>
  <c r="P49" i="1" s="1"/>
  <c r="J3" i="1"/>
  <c r="P3" i="1" s="1"/>
  <c r="J4" i="1"/>
  <c r="P4" i="1" s="1"/>
  <c r="J6" i="1"/>
  <c r="P6" i="1" s="1"/>
  <c r="J7" i="1"/>
  <c r="P7" i="1" s="1"/>
  <c r="J8" i="1"/>
  <c r="P8" i="1" s="1"/>
  <c r="J9" i="1"/>
  <c r="P9" i="1" s="1"/>
  <c r="J10" i="1"/>
  <c r="J11" i="1"/>
  <c r="P11" i="1" s="1"/>
  <c r="J13" i="1"/>
  <c r="P13" i="1" s="1"/>
  <c r="J14" i="1"/>
  <c r="P14" i="1" s="1"/>
  <c r="J15" i="1"/>
  <c r="P15" i="1" s="1"/>
  <c r="J16" i="1"/>
  <c r="P16" i="1" s="1"/>
  <c r="J17" i="1"/>
  <c r="P17" i="1" s="1"/>
  <c r="J18" i="1"/>
  <c r="P18" i="1" s="1"/>
  <c r="J19" i="1"/>
  <c r="P19" i="1" s="1"/>
  <c r="J20" i="1"/>
  <c r="P20" i="1" s="1"/>
  <c r="J21" i="1"/>
  <c r="P21" i="1" s="1"/>
  <c r="J23" i="1"/>
  <c r="P23" i="1" s="1"/>
  <c r="J24" i="1"/>
  <c r="P24" i="1" s="1"/>
  <c r="J25" i="1"/>
  <c r="P25" i="1" s="1"/>
  <c r="J26" i="1"/>
  <c r="P26" i="1" s="1"/>
  <c r="J27" i="1"/>
  <c r="P27" i="1" s="1"/>
  <c r="K10" i="1"/>
  <c r="K5" i="1"/>
  <c r="K2" i="1"/>
  <c r="P33" i="1"/>
  <c r="P34" i="1"/>
  <c r="P30" i="1"/>
  <c r="P22" i="1"/>
  <c r="K28" i="1"/>
  <c r="K2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2" i="1"/>
  <c r="K14" i="1"/>
  <c r="K3" i="1"/>
  <c r="K4" i="1"/>
  <c r="K6" i="1"/>
  <c r="K7" i="1"/>
  <c r="K8" i="1"/>
  <c r="K9" i="1"/>
  <c r="K11" i="1"/>
  <c r="K13" i="1"/>
  <c r="K49" i="1"/>
  <c r="K5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30" i="1"/>
  <c r="K31" i="1"/>
  <c r="C14" i="1"/>
  <c r="J12" i="1" l="1"/>
  <c r="P12" i="1" s="1"/>
  <c r="P10" i="1"/>
  <c r="K48" i="1"/>
  <c r="P5" i="1"/>
  <c r="P2" i="1" l="1"/>
</calcChain>
</file>

<file path=xl/sharedStrings.xml><?xml version="1.0" encoding="utf-8"?>
<sst xmlns="http://schemas.openxmlformats.org/spreadsheetml/2006/main" count="651" uniqueCount="152">
  <si>
    <t>CTA</t>
  </si>
  <si>
    <t>DESCRIPCION</t>
  </si>
  <si>
    <t>Presupuesto Ley</t>
  </si>
  <si>
    <t>Contencion del Gasto</t>
  </si>
  <si>
    <t>Creditos O Extraordinario Traslado</t>
  </si>
  <si>
    <t>Presupuesto Modificado</t>
  </si>
  <si>
    <t>Asignado</t>
  </si>
  <si>
    <t>Saldo Contratos Ejecutar</t>
  </si>
  <si>
    <t>Compromiso Mensual</t>
  </si>
  <si>
    <t>Compromiso Ejecutado</t>
  </si>
  <si>
    <t>Saldo a Fecha</t>
  </si>
  <si>
    <t>Saldo Anual</t>
  </si>
  <si>
    <t>Saldo Asignar</t>
  </si>
  <si>
    <t>Pagado</t>
  </si>
  <si>
    <t>Por Pagar a Fecha</t>
  </si>
  <si>
    <t>Ejec Comp Acum Asig</t>
  </si>
  <si>
    <t>Ejec Comp Mod</t>
  </si>
  <si>
    <t>Ejecucion Acumulada</t>
  </si>
  <si>
    <t>1</t>
  </si>
  <si>
    <t>PERSONAL FIJO (SUELDOS)</t>
  </si>
  <si>
    <t>150000.00</t>
  </si>
  <si>
    <t>0.00</t>
  </si>
  <si>
    <t>2</t>
  </si>
  <si>
    <t>PERSONAL TRANSITORIO</t>
  </si>
  <si>
    <t>5200</t>
  </si>
  <si>
    <t>3</t>
  </si>
  <si>
    <t>PERSONAL CONTINGENTE</t>
  </si>
  <si>
    <t>5200.00</t>
  </si>
  <si>
    <t>30</t>
  </si>
  <si>
    <t>GASTOS DE REPRESENTACION FIJOS</t>
  </si>
  <si>
    <t>3720.00</t>
  </si>
  <si>
    <t>50</t>
  </si>
  <si>
    <t>XIII MES</t>
  </si>
  <si>
    <t>3666.60</t>
  </si>
  <si>
    <t>71</t>
  </si>
  <si>
    <t>CUOTA PATRONAL DE SEGURO SOCIAL</t>
  </si>
  <si>
    <t>21030.00</t>
  </si>
  <si>
    <t>72</t>
  </si>
  <si>
    <t>CUOTA PATRONAL DE SEGURO EDUCATIVO</t>
  </si>
  <si>
    <t>2384.00</t>
  </si>
  <si>
    <t>73</t>
  </si>
  <si>
    <t>CUOTA PATRONAL DE RIESGO PROFESIONAL</t>
  </si>
  <si>
    <t>911.00</t>
  </si>
  <si>
    <t>74</t>
  </si>
  <si>
    <t>CUOTA PATRONAL PARA EL FONDO COMPLEMENT.</t>
  </si>
  <si>
    <t>478.00</t>
  </si>
  <si>
    <t>79</t>
  </si>
  <si>
    <t>OTRAS CONTRIBUCIONES Y MULTAS</t>
  </si>
  <si>
    <t>91</t>
  </si>
  <si>
    <t>SUELDOS</t>
  </si>
  <si>
    <t>16030.00</t>
  </si>
  <si>
    <t>93</t>
  </si>
  <si>
    <t>DIETAS</t>
  </si>
  <si>
    <t>99</t>
  </si>
  <si>
    <t>CONTRIBUCIONES A LA SEGURIDAD SOCIAL</t>
  </si>
  <si>
    <t>111</t>
  </si>
  <si>
    <t>AGUA</t>
  </si>
  <si>
    <t>800.00</t>
  </si>
  <si>
    <t>114</t>
  </si>
  <si>
    <t>ENERGIA ELECTRICA</t>
  </si>
  <si>
    <t>1000.00</t>
  </si>
  <si>
    <t>115</t>
  </si>
  <si>
    <t>TELECOMUNICACIONES</t>
  </si>
  <si>
    <t>1950.00</t>
  </si>
  <si>
    <t>120</t>
  </si>
  <si>
    <t>IMPRESION, ENCUADERNACION Y OTROS</t>
  </si>
  <si>
    <t>1400.00</t>
  </si>
  <si>
    <t>141</t>
  </si>
  <si>
    <t>VIÁTICOSS DENTRO DEL PAIS</t>
  </si>
  <si>
    <t>151</t>
  </si>
  <si>
    <t>TRANSPORTE DENTRO DEL PAIS</t>
  </si>
  <si>
    <t>15500.00</t>
  </si>
  <si>
    <t>164</t>
  </si>
  <si>
    <t>GASTOS DE SEGUROS</t>
  </si>
  <si>
    <t>1100.00</t>
  </si>
  <si>
    <t>181</t>
  </si>
  <si>
    <t>MANTENIMIENTO Y REP. DE EDIFICIOS</t>
  </si>
  <si>
    <t>182</t>
  </si>
  <si>
    <t>MANT. Y REP. DE MAQUINARIAS Y OTROS EQ.</t>
  </si>
  <si>
    <t>570.00</t>
  </si>
  <si>
    <t>189</t>
  </si>
  <si>
    <t>OTROS MANTENIMIENTOS Y REPARACIONES</t>
  </si>
  <si>
    <t>1500</t>
  </si>
  <si>
    <t>192</t>
  </si>
  <si>
    <t>SERVICIOS BÁSICOS</t>
  </si>
  <si>
    <t>1500.00</t>
  </si>
  <si>
    <t>201</t>
  </si>
  <si>
    <t>ALIMENTO PARA CONSUMO HUMANO</t>
  </si>
  <si>
    <t>214</t>
  </si>
  <si>
    <t>PRENDAS DE VESTIR</t>
  </si>
  <si>
    <t>110.00</t>
  </si>
  <si>
    <t>221</t>
  </si>
  <si>
    <t>DIESEL</t>
  </si>
  <si>
    <t>3000.00</t>
  </si>
  <si>
    <t>223</t>
  </si>
  <si>
    <t>GASOLINA</t>
  </si>
  <si>
    <t>224</t>
  </si>
  <si>
    <t>LUBRICANTES</t>
  </si>
  <si>
    <t>232</t>
  </si>
  <si>
    <t>PAPELERIA</t>
  </si>
  <si>
    <t>500.00</t>
  </si>
  <si>
    <t>243</t>
  </si>
  <si>
    <t>PINTURAS, COLORANTES Y TINTES</t>
  </si>
  <si>
    <t>1550.00</t>
  </si>
  <si>
    <t>259</t>
  </si>
  <si>
    <t>OTROS MATERIALES DE CONSTRUCCIÓN</t>
  </si>
  <si>
    <t>261</t>
  </si>
  <si>
    <t>ARTICULOS O PRODUCTOS</t>
  </si>
  <si>
    <t>265</t>
  </si>
  <si>
    <t>MATERIALES Y SUMINISTROS DE COMPUTACION</t>
  </si>
  <si>
    <t>269</t>
  </si>
  <si>
    <t>OTROS PRODUCTOS VARIOS</t>
  </si>
  <si>
    <t>272</t>
  </si>
  <si>
    <t xml:space="preserve">UTILIES DEPORTIVOS Y RECREATIVOS </t>
  </si>
  <si>
    <t>300.00</t>
  </si>
  <si>
    <t>273</t>
  </si>
  <si>
    <t>UTILES DE ASEO Y LIMPIEZA</t>
  </si>
  <si>
    <t>275</t>
  </si>
  <si>
    <t>UTILES Y MATERIALES DE OFICINA</t>
  </si>
  <si>
    <t>1020.00</t>
  </si>
  <si>
    <t>280</t>
  </si>
  <si>
    <t>REPUESTOS</t>
  </si>
  <si>
    <t>320</t>
  </si>
  <si>
    <t>EQUIPO EDUCACIONAL Y RECREATIVO</t>
  </si>
  <si>
    <t>350</t>
  </si>
  <si>
    <t>MOBILIARIO</t>
  </si>
  <si>
    <t>370</t>
  </si>
  <si>
    <t>MAQUINARIA Y EQUIPOS VARIOS</t>
  </si>
  <si>
    <t>380</t>
  </si>
  <si>
    <t>EQUIPO DE COMPUTACIÓN</t>
  </si>
  <si>
    <t>439</t>
  </si>
  <si>
    <t>OTRAS EXISTENCIAS</t>
  </si>
  <si>
    <t>519</t>
  </si>
  <si>
    <t>OTRAS EDIFICACIONES</t>
  </si>
  <si>
    <t>544</t>
  </si>
  <si>
    <t>SANEAMIENTO DE TIERRAS</t>
  </si>
  <si>
    <t>611</t>
  </si>
  <si>
    <t>DONATIVOS A PERSONAS</t>
  </si>
  <si>
    <t>641</t>
  </si>
  <si>
    <t>GOBIERNO CENTRAL</t>
  </si>
  <si>
    <t>930</t>
  </si>
  <si>
    <t>IMPREVISTOS</t>
  </si>
  <si>
    <t>4800.00</t>
  </si>
  <si>
    <t>15950.00</t>
  </si>
  <si>
    <t>2000.00</t>
  </si>
  <si>
    <t>550.00</t>
  </si>
  <si>
    <t>3500.00</t>
  </si>
  <si>
    <t>500.0</t>
  </si>
  <si>
    <t>11000.00</t>
  </si>
  <si>
    <t>1300.00</t>
  </si>
  <si>
    <t>700.00</t>
  </si>
  <si>
    <t>200.00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</si>
</sst>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B/.&quot;* #,##0.00_-;\-&quot;B/.&quot;* #,##0.00_-;_-&quot;B/.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4" fontId="0" fillId="0" borderId="1" xfId="0" applyNumberFormat="1" applyBorder="1" applyAlignment="1">
      <alignment horizontal="right"/>
    </xf>
    <xf numFmtId="43" fontId="2" fillId="2" borderId="1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right"/>
    </xf>
    <xf numFmtId="43" fontId="0" fillId="0" borderId="0" xfId="1" applyFont="1"/>
    <xf numFmtId="0" fontId="5" fillId="0" borderId="0" xfId="0" applyFont="1"/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8B44-C321-40D3-B423-FBB396292458}">
  <sheetPr>
    <pageSetUpPr fitToPage="1"/>
  </sheetPr>
  <dimension ref="A1:X53"/>
  <sheetViews>
    <sheetView tabSelected="1" zoomScale="90" zoomScaleNormal="90" workbookViewId="0">
      <selection activeCell="I9" sqref="I9"/>
    </sheetView>
  </sheetViews>
  <sheetFormatPr baseColWidth="10" defaultRowHeight="15" x14ac:dyDescent="0.25"/>
  <cols>
    <col min="1" max="1" width="5.5703125" customWidth="1"/>
    <col min="2" max="2" width="47.7109375" customWidth="1"/>
    <col min="3" max="3" width="12.140625" bestFit="1" customWidth="1"/>
    <col min="6" max="6" width="11.7109375" bestFit="1" customWidth="1"/>
    <col min="7" max="7" width="12.140625" bestFit="1" customWidth="1"/>
    <col min="9" max="9" width="13.140625" style="10" bestFit="1" customWidth="1"/>
    <col min="10" max="10" width="15.140625" customWidth="1"/>
    <col min="11" max="11" width="16" customWidth="1"/>
    <col min="12" max="12" width="12.140625" bestFit="1" customWidth="1"/>
    <col min="16" max="16" width="11.7109375" style="14" bestFit="1" customWidth="1"/>
    <col min="17" max="17" width="11.7109375" bestFit="1" customWidth="1"/>
    <col min="20" max="20" width="11.42578125" customWidth="1"/>
  </cols>
  <sheetData>
    <row r="1" spans="1:24" ht="38.2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3" t="s">
        <v>7</v>
      </c>
      <c r="I1" s="9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3" t="s">
        <v>14</v>
      </c>
      <c r="P1" s="12" t="s">
        <v>15</v>
      </c>
      <c r="Q1" s="3" t="s">
        <v>16</v>
      </c>
      <c r="R1" s="3" t="s">
        <v>17</v>
      </c>
      <c r="S1" s="15"/>
      <c r="T1" s="15"/>
      <c r="U1" s="16"/>
      <c r="V1" s="16"/>
      <c r="W1" s="16"/>
      <c r="X1" s="16"/>
    </row>
    <row r="2" spans="1:24" x14ac:dyDescent="0.25">
      <c r="A2" s="5" t="s">
        <v>18</v>
      </c>
      <c r="B2" s="6" t="s">
        <v>19</v>
      </c>
      <c r="C2" s="11" t="s">
        <v>20</v>
      </c>
      <c r="D2" s="11" t="s">
        <v>21</v>
      </c>
      <c r="E2" s="11" t="s">
        <v>21</v>
      </c>
      <c r="F2" s="11">
        <v>0</v>
      </c>
      <c r="G2" s="11" t="s">
        <v>20</v>
      </c>
      <c r="H2" s="11" t="s">
        <v>21</v>
      </c>
      <c r="I2" s="11">
        <f>2450+2450+2000+2400+1200+1050+800</f>
        <v>12350</v>
      </c>
      <c r="J2" s="11">
        <f>I2+T2</f>
        <v>115200</v>
      </c>
      <c r="K2" s="11">
        <f>C2-I2</f>
        <v>137650</v>
      </c>
      <c r="L2" s="11" t="str">
        <f>C2</f>
        <v>150000.00</v>
      </c>
      <c r="M2" s="11" t="s">
        <v>21</v>
      </c>
      <c r="N2" s="11" t="s">
        <v>21</v>
      </c>
      <c r="O2" s="11" t="s">
        <v>21</v>
      </c>
      <c r="P2" s="13">
        <f>J2/G2*100</f>
        <v>76.8</v>
      </c>
      <c r="Q2" s="11">
        <v>0</v>
      </c>
      <c r="R2" s="11" t="s">
        <v>21</v>
      </c>
      <c r="S2" s="16"/>
      <c r="T2" s="15">
        <v>102850</v>
      </c>
      <c r="U2" s="15"/>
      <c r="V2" s="16"/>
      <c r="W2" s="16"/>
      <c r="X2" s="16"/>
    </row>
    <row r="3" spans="1:24" x14ac:dyDescent="0.25">
      <c r="A3" s="5" t="s">
        <v>22</v>
      </c>
      <c r="B3" s="6" t="s">
        <v>23</v>
      </c>
      <c r="C3" s="11" t="s">
        <v>24</v>
      </c>
      <c r="D3" s="11" t="s">
        <v>21</v>
      </c>
      <c r="E3" s="11" t="s">
        <v>21</v>
      </c>
      <c r="F3" s="11" t="s">
        <v>21</v>
      </c>
      <c r="G3" s="11" t="s">
        <v>24</v>
      </c>
      <c r="H3" s="11" t="s">
        <v>21</v>
      </c>
      <c r="I3" s="11">
        <v>0</v>
      </c>
      <c r="J3" s="11">
        <f t="shared" ref="J3:J49" si="0">I3+T3</f>
        <v>1100</v>
      </c>
      <c r="K3" s="11">
        <f t="shared" ref="K3:K13" si="1">C3-I3</f>
        <v>5200</v>
      </c>
      <c r="L3" s="11" t="str">
        <f t="shared" ref="L3:L50" si="2">C3</f>
        <v>5200</v>
      </c>
      <c r="M3" s="11" t="s">
        <v>21</v>
      </c>
      <c r="N3" s="11" t="s">
        <v>21</v>
      </c>
      <c r="O3" s="11" t="s">
        <v>21</v>
      </c>
      <c r="P3" s="13">
        <f t="shared" ref="P3:P49" si="3">J3/G3*100</f>
        <v>21.153846153846153</v>
      </c>
      <c r="Q3" s="11" t="s">
        <v>21</v>
      </c>
      <c r="R3" s="11" t="s">
        <v>21</v>
      </c>
      <c r="S3" s="16"/>
      <c r="T3" s="15">
        <v>1100</v>
      </c>
      <c r="U3" s="15"/>
      <c r="V3" s="16"/>
      <c r="W3" s="16"/>
      <c r="X3" s="16"/>
    </row>
    <row r="4" spans="1:24" x14ac:dyDescent="0.25">
      <c r="A4" s="5" t="s">
        <v>25</v>
      </c>
      <c r="B4" s="6" t="s">
        <v>26</v>
      </c>
      <c r="C4" s="11" t="s">
        <v>27</v>
      </c>
      <c r="D4" s="11" t="s">
        <v>21</v>
      </c>
      <c r="E4" s="11" t="s">
        <v>21</v>
      </c>
      <c r="F4" s="11" t="s">
        <v>21</v>
      </c>
      <c r="G4" s="11" t="s">
        <v>27</v>
      </c>
      <c r="H4" s="11" t="s">
        <v>21</v>
      </c>
      <c r="I4" s="11">
        <v>0</v>
      </c>
      <c r="J4" s="11">
        <f t="shared" si="0"/>
        <v>3000</v>
      </c>
      <c r="K4" s="11">
        <f t="shared" si="1"/>
        <v>5200</v>
      </c>
      <c r="L4" s="11" t="str">
        <f t="shared" si="2"/>
        <v>5200.00</v>
      </c>
      <c r="M4" s="11" t="s">
        <v>21</v>
      </c>
      <c r="N4" s="11" t="s">
        <v>21</v>
      </c>
      <c r="O4" s="11" t="s">
        <v>21</v>
      </c>
      <c r="P4" s="13">
        <f t="shared" si="3"/>
        <v>57.692307692307686</v>
      </c>
      <c r="Q4" s="11" t="s">
        <v>21</v>
      </c>
      <c r="R4" s="11" t="s">
        <v>21</v>
      </c>
      <c r="S4" s="16"/>
      <c r="T4" s="15">
        <v>3000</v>
      </c>
      <c r="U4" s="15"/>
      <c r="V4" s="16"/>
      <c r="W4" s="16"/>
      <c r="X4" s="16"/>
    </row>
    <row r="5" spans="1:24" x14ac:dyDescent="0.25">
      <c r="A5" s="5" t="s">
        <v>28</v>
      </c>
      <c r="B5" s="6" t="s">
        <v>29</v>
      </c>
      <c r="C5" s="11" t="s">
        <v>30</v>
      </c>
      <c r="D5" s="11" t="s">
        <v>21</v>
      </c>
      <c r="E5" s="11" t="s">
        <v>21</v>
      </c>
      <c r="F5" s="11" t="s">
        <v>21</v>
      </c>
      <c r="G5" s="11" t="s">
        <v>30</v>
      </c>
      <c r="H5" s="11" t="s">
        <v>21</v>
      </c>
      <c r="I5" s="11">
        <f>150+100+60</f>
        <v>310</v>
      </c>
      <c r="J5" s="11">
        <f t="shared" si="0"/>
        <v>2790</v>
      </c>
      <c r="K5" s="11">
        <f t="shared" si="1"/>
        <v>3410</v>
      </c>
      <c r="L5" s="11" t="str">
        <f t="shared" si="2"/>
        <v>3720.00</v>
      </c>
      <c r="M5" s="11" t="s">
        <v>21</v>
      </c>
      <c r="N5" s="11" t="s">
        <v>21</v>
      </c>
      <c r="O5" s="11" t="s">
        <v>21</v>
      </c>
      <c r="P5" s="13">
        <f t="shared" si="3"/>
        <v>75</v>
      </c>
      <c r="Q5" s="11" t="s">
        <v>21</v>
      </c>
      <c r="R5" s="11" t="s">
        <v>21</v>
      </c>
      <c r="S5" s="16"/>
      <c r="T5" s="15">
        <v>2480</v>
      </c>
      <c r="U5" s="15"/>
      <c r="V5" s="16"/>
      <c r="W5" s="16"/>
      <c r="X5" s="16"/>
    </row>
    <row r="6" spans="1:24" x14ac:dyDescent="0.25">
      <c r="A6" s="5" t="s">
        <v>31</v>
      </c>
      <c r="B6" s="6" t="s">
        <v>32</v>
      </c>
      <c r="C6" s="11" t="s">
        <v>33</v>
      </c>
      <c r="D6" s="11" t="s">
        <v>21</v>
      </c>
      <c r="E6" s="11" t="s">
        <v>21</v>
      </c>
      <c r="F6" s="11" t="s">
        <v>21</v>
      </c>
      <c r="G6" s="11" t="s">
        <v>33</v>
      </c>
      <c r="H6" s="11" t="s">
        <v>21</v>
      </c>
      <c r="I6" s="11">
        <v>633</v>
      </c>
      <c r="J6" s="11">
        <f t="shared" si="0"/>
        <v>3664.61</v>
      </c>
      <c r="K6" s="11">
        <f t="shared" si="1"/>
        <v>3033.6</v>
      </c>
      <c r="L6" s="11" t="str">
        <f t="shared" si="2"/>
        <v>3666.60</v>
      </c>
      <c r="M6" s="11" t="s">
        <v>21</v>
      </c>
      <c r="N6" s="11" t="s">
        <v>21</v>
      </c>
      <c r="O6" s="11" t="s">
        <v>21</v>
      </c>
      <c r="P6" s="13">
        <f t="shared" si="3"/>
        <v>99.94572628593248</v>
      </c>
      <c r="Q6" s="11" t="s">
        <v>21</v>
      </c>
      <c r="R6" s="11" t="s">
        <v>21</v>
      </c>
      <c r="S6" s="16"/>
      <c r="T6" s="15">
        <v>3031.61</v>
      </c>
      <c r="U6" s="15"/>
      <c r="V6" s="16"/>
      <c r="W6" s="16"/>
      <c r="X6" s="16"/>
    </row>
    <row r="7" spans="1:24" x14ac:dyDescent="0.25">
      <c r="A7" s="5" t="s">
        <v>34</v>
      </c>
      <c r="B7" s="6" t="s">
        <v>35</v>
      </c>
      <c r="C7" s="11" t="s">
        <v>36</v>
      </c>
      <c r="D7" s="11" t="s">
        <v>21</v>
      </c>
      <c r="E7" s="11" t="s">
        <v>21</v>
      </c>
      <c r="F7" s="11" t="s">
        <v>21</v>
      </c>
      <c r="G7" s="11" t="s">
        <v>36</v>
      </c>
      <c r="H7" s="11" t="s">
        <v>21</v>
      </c>
      <c r="I7" s="11">
        <v>1582.67</v>
      </c>
      <c r="J7" s="11">
        <f t="shared" si="0"/>
        <v>14794.271000000001</v>
      </c>
      <c r="K7" s="11">
        <f t="shared" si="1"/>
        <v>19447.330000000002</v>
      </c>
      <c r="L7" s="11" t="str">
        <f t="shared" si="2"/>
        <v>21030.00</v>
      </c>
      <c r="M7" s="11" t="s">
        <v>21</v>
      </c>
      <c r="N7" s="11" t="s">
        <v>21</v>
      </c>
      <c r="O7" s="11" t="s">
        <v>21</v>
      </c>
      <c r="P7" s="13">
        <f t="shared" si="3"/>
        <v>70.34841179267714</v>
      </c>
      <c r="Q7" s="11" t="s">
        <v>21</v>
      </c>
      <c r="R7" s="11" t="s">
        <v>21</v>
      </c>
      <c r="S7" s="16"/>
      <c r="T7" s="15">
        <v>13211.601000000001</v>
      </c>
      <c r="U7" s="15"/>
      <c r="V7" s="16"/>
      <c r="W7" s="16"/>
      <c r="X7" s="16"/>
    </row>
    <row r="8" spans="1:24" x14ac:dyDescent="0.25">
      <c r="A8" s="5" t="s">
        <v>37</v>
      </c>
      <c r="B8" s="6" t="s">
        <v>38</v>
      </c>
      <c r="C8" s="11" t="s">
        <v>39</v>
      </c>
      <c r="D8" s="11" t="s">
        <v>21</v>
      </c>
      <c r="E8" s="11" t="s">
        <v>21</v>
      </c>
      <c r="F8" s="11" t="s">
        <v>21</v>
      </c>
      <c r="G8" s="11" t="s">
        <v>39</v>
      </c>
      <c r="H8" s="11" t="s">
        <v>21</v>
      </c>
      <c r="I8" s="11">
        <v>714</v>
      </c>
      <c r="J8" s="11">
        <f t="shared" si="0"/>
        <v>3958.79</v>
      </c>
      <c r="K8" s="11">
        <f t="shared" si="1"/>
        <v>1670</v>
      </c>
      <c r="L8" s="11" t="str">
        <f t="shared" si="2"/>
        <v>2384.00</v>
      </c>
      <c r="M8" s="11" t="s">
        <v>21</v>
      </c>
      <c r="N8" s="11" t="s">
        <v>21</v>
      </c>
      <c r="O8" s="11" t="s">
        <v>21</v>
      </c>
      <c r="P8" s="13">
        <f t="shared" si="3"/>
        <v>166.05662751677852</v>
      </c>
      <c r="Q8" s="11" t="s">
        <v>21</v>
      </c>
      <c r="R8" s="11" t="s">
        <v>21</v>
      </c>
      <c r="S8" s="16"/>
      <c r="T8" s="15">
        <v>3244.79</v>
      </c>
      <c r="U8" s="15"/>
      <c r="V8" s="16"/>
      <c r="W8" s="16"/>
      <c r="X8" s="16"/>
    </row>
    <row r="9" spans="1:24" x14ac:dyDescent="0.25">
      <c r="A9" s="5" t="s">
        <v>40</v>
      </c>
      <c r="B9" s="6" t="s">
        <v>41</v>
      </c>
      <c r="C9" s="11" t="s">
        <v>42</v>
      </c>
      <c r="D9" s="11" t="s">
        <v>21</v>
      </c>
      <c r="E9" s="11" t="s">
        <v>21</v>
      </c>
      <c r="F9" s="11" t="s">
        <v>21</v>
      </c>
      <c r="G9" s="11" t="s">
        <v>42</v>
      </c>
      <c r="H9" s="11" t="s">
        <v>21</v>
      </c>
      <c r="I9" s="11">
        <v>263</v>
      </c>
      <c r="J9" s="11">
        <f t="shared" si="0"/>
        <v>1628.53</v>
      </c>
      <c r="K9" s="11">
        <f t="shared" si="1"/>
        <v>648</v>
      </c>
      <c r="L9" s="11" t="str">
        <f t="shared" si="2"/>
        <v>911.00</v>
      </c>
      <c r="M9" s="11" t="s">
        <v>21</v>
      </c>
      <c r="N9" s="11" t="s">
        <v>21</v>
      </c>
      <c r="O9" s="11" t="s">
        <v>21</v>
      </c>
      <c r="P9" s="13">
        <f t="shared" si="3"/>
        <v>178.76289791437981</v>
      </c>
      <c r="Q9" s="11" t="s">
        <v>21</v>
      </c>
      <c r="R9" s="11" t="s">
        <v>21</v>
      </c>
      <c r="S9" s="16"/>
      <c r="T9" s="15">
        <v>1365.53</v>
      </c>
      <c r="U9" s="15"/>
      <c r="V9" s="16"/>
      <c r="W9" s="16"/>
      <c r="X9" s="16"/>
    </row>
    <row r="10" spans="1:24" x14ac:dyDescent="0.25">
      <c r="A10" s="5" t="s">
        <v>43</v>
      </c>
      <c r="B10" s="6" t="s">
        <v>44</v>
      </c>
      <c r="C10" s="11" t="s">
        <v>45</v>
      </c>
      <c r="D10" s="11" t="s">
        <v>21</v>
      </c>
      <c r="E10" s="11" t="s">
        <v>21</v>
      </c>
      <c r="F10" s="11" t="s">
        <v>21</v>
      </c>
      <c r="G10" s="11" t="s">
        <v>45</v>
      </c>
      <c r="H10" s="11" t="s">
        <v>21</v>
      </c>
      <c r="I10" s="11">
        <v>50</v>
      </c>
      <c r="J10" s="11">
        <f t="shared" si="0"/>
        <v>451.08000000000004</v>
      </c>
      <c r="K10" s="11">
        <f t="shared" si="1"/>
        <v>428</v>
      </c>
      <c r="L10" s="11" t="str">
        <f t="shared" si="2"/>
        <v>478.00</v>
      </c>
      <c r="M10" s="11" t="s">
        <v>21</v>
      </c>
      <c r="N10" s="11" t="s">
        <v>21</v>
      </c>
      <c r="O10" s="11" t="s">
        <v>21</v>
      </c>
      <c r="P10" s="13">
        <f t="shared" si="3"/>
        <v>94.368200836820094</v>
      </c>
      <c r="Q10" s="11" t="s">
        <v>21</v>
      </c>
      <c r="R10" s="11" t="s">
        <v>21</v>
      </c>
      <c r="S10" s="16"/>
      <c r="T10" s="15">
        <v>401.08000000000004</v>
      </c>
      <c r="U10" s="15"/>
      <c r="V10" s="16"/>
      <c r="W10" s="16"/>
      <c r="X10" s="16"/>
    </row>
    <row r="11" spans="1:24" x14ac:dyDescent="0.25">
      <c r="A11" s="5" t="s">
        <v>46</v>
      </c>
      <c r="B11" s="6" t="s">
        <v>47</v>
      </c>
      <c r="C11" s="11" t="s">
        <v>143</v>
      </c>
      <c r="D11" s="11" t="s">
        <v>21</v>
      </c>
      <c r="E11" s="11" t="s">
        <v>21</v>
      </c>
      <c r="F11" s="11" t="s">
        <v>21</v>
      </c>
      <c r="G11" s="11" t="s">
        <v>143</v>
      </c>
      <c r="H11" s="11" t="s">
        <v>21</v>
      </c>
      <c r="I11" s="11">
        <v>1442.8</v>
      </c>
      <c r="J11" s="11">
        <f t="shared" si="0"/>
        <v>7214</v>
      </c>
      <c r="K11" s="11">
        <f t="shared" si="1"/>
        <v>14507.2</v>
      </c>
      <c r="L11" s="11" t="str">
        <f t="shared" si="2"/>
        <v>15950.00</v>
      </c>
      <c r="M11" s="11" t="s">
        <v>21</v>
      </c>
      <c r="N11" s="11" t="s">
        <v>21</v>
      </c>
      <c r="O11" s="11" t="s">
        <v>21</v>
      </c>
      <c r="P11" s="13">
        <f t="shared" si="3"/>
        <v>45.228840125391848</v>
      </c>
      <c r="Q11" s="11" t="s">
        <v>21</v>
      </c>
      <c r="R11" s="11" t="s">
        <v>21</v>
      </c>
      <c r="S11" s="16"/>
      <c r="T11" s="15">
        <v>5771.2</v>
      </c>
      <c r="U11" s="15"/>
      <c r="V11" s="16"/>
      <c r="W11" s="16"/>
      <c r="X11" s="16"/>
    </row>
    <row r="12" spans="1:24" x14ac:dyDescent="0.25">
      <c r="A12" s="5" t="s">
        <v>48</v>
      </c>
      <c r="B12" s="6" t="s">
        <v>49</v>
      </c>
      <c r="C12" s="11" t="s">
        <v>50</v>
      </c>
      <c r="D12" s="11" t="s">
        <v>21</v>
      </c>
      <c r="E12" s="11" t="s">
        <v>21</v>
      </c>
      <c r="F12" s="11" t="s">
        <v>21</v>
      </c>
      <c r="G12" s="11" t="s">
        <v>50</v>
      </c>
      <c r="H12" s="11" t="s">
        <v>21</v>
      </c>
      <c r="I12" s="11">
        <v>0</v>
      </c>
      <c r="J12" s="11">
        <f t="shared" si="0"/>
        <v>150.9</v>
      </c>
      <c r="K12" s="11">
        <f t="shared" si="1"/>
        <v>16030</v>
      </c>
      <c r="L12" s="11" t="str">
        <f t="shared" si="2"/>
        <v>16030.00</v>
      </c>
      <c r="M12" s="11" t="s">
        <v>21</v>
      </c>
      <c r="N12" s="11" t="s">
        <v>21</v>
      </c>
      <c r="O12" s="11" t="s">
        <v>21</v>
      </c>
      <c r="P12" s="13">
        <f t="shared" si="3"/>
        <v>0.94135995009357454</v>
      </c>
      <c r="Q12" s="11" t="s">
        <v>21</v>
      </c>
      <c r="R12" s="11" t="s">
        <v>21</v>
      </c>
      <c r="S12" s="16"/>
      <c r="T12" s="15">
        <v>150.9</v>
      </c>
      <c r="U12" s="15"/>
      <c r="V12" s="16"/>
      <c r="W12" s="16"/>
      <c r="X12" s="16"/>
    </row>
    <row r="13" spans="1:24" x14ac:dyDescent="0.25">
      <c r="A13" s="5" t="s">
        <v>51</v>
      </c>
      <c r="B13" s="6" t="s">
        <v>52</v>
      </c>
      <c r="C13" s="11" t="s">
        <v>142</v>
      </c>
      <c r="D13" s="11" t="s">
        <v>21</v>
      </c>
      <c r="E13" s="11" t="s">
        <v>21</v>
      </c>
      <c r="F13" s="11" t="s">
        <v>21</v>
      </c>
      <c r="G13" s="11" t="s">
        <v>142</v>
      </c>
      <c r="H13" s="11" t="s">
        <v>21</v>
      </c>
      <c r="I13" s="11">
        <v>0</v>
      </c>
      <c r="J13" s="11">
        <f t="shared" si="0"/>
        <v>3200</v>
      </c>
      <c r="K13" s="11">
        <f t="shared" si="1"/>
        <v>4800</v>
      </c>
      <c r="L13" s="11" t="str">
        <f t="shared" si="2"/>
        <v>4800.00</v>
      </c>
      <c r="M13" s="11" t="s">
        <v>21</v>
      </c>
      <c r="N13" s="11" t="s">
        <v>21</v>
      </c>
      <c r="O13" s="11" t="s">
        <v>21</v>
      </c>
      <c r="P13" s="13">
        <f t="shared" si="3"/>
        <v>66.666666666666657</v>
      </c>
      <c r="Q13" s="11" t="s">
        <v>21</v>
      </c>
      <c r="R13" s="11" t="s">
        <v>21</v>
      </c>
      <c r="S13" s="16"/>
      <c r="T13" s="15">
        <v>3200</v>
      </c>
      <c r="U13" s="15"/>
      <c r="V13" s="16"/>
      <c r="W13" s="16"/>
      <c r="X13" s="16"/>
    </row>
    <row r="14" spans="1:24" x14ac:dyDescent="0.25">
      <c r="A14" s="5" t="s">
        <v>53</v>
      </c>
      <c r="B14" s="6" t="s">
        <v>54</v>
      </c>
      <c r="C14" s="11">
        <f>2789+2900</f>
        <v>5689</v>
      </c>
      <c r="D14" s="11" t="s">
        <v>21</v>
      </c>
      <c r="E14" s="11" t="s">
        <v>21</v>
      </c>
      <c r="F14" s="11" t="s">
        <v>21</v>
      </c>
      <c r="G14" s="11">
        <v>5689</v>
      </c>
      <c r="H14" s="11" t="s">
        <v>21</v>
      </c>
      <c r="I14" s="11">
        <v>0</v>
      </c>
      <c r="J14" s="11">
        <f t="shared" si="0"/>
        <v>5644.41</v>
      </c>
      <c r="K14" s="11">
        <f>C14-I14</f>
        <v>5689</v>
      </c>
      <c r="L14" s="11">
        <f t="shared" si="2"/>
        <v>5689</v>
      </c>
      <c r="M14" s="11" t="s">
        <v>21</v>
      </c>
      <c r="N14" s="11" t="s">
        <v>21</v>
      </c>
      <c r="O14" s="11" t="s">
        <v>21</v>
      </c>
      <c r="P14" s="13">
        <f t="shared" si="3"/>
        <v>99.216206714712598</v>
      </c>
      <c r="Q14" s="11" t="s">
        <v>21</v>
      </c>
      <c r="R14" s="11" t="s">
        <v>21</v>
      </c>
      <c r="S14" s="16"/>
      <c r="T14" s="15">
        <v>5644.41</v>
      </c>
      <c r="U14" s="15"/>
      <c r="V14" s="16"/>
      <c r="W14" s="16"/>
      <c r="X14" s="16"/>
    </row>
    <row r="15" spans="1:24" x14ac:dyDescent="0.25">
      <c r="A15" s="5" t="s">
        <v>55</v>
      </c>
      <c r="B15" s="6" t="s">
        <v>56</v>
      </c>
      <c r="C15" s="11" t="s">
        <v>57</v>
      </c>
      <c r="D15" s="11" t="s">
        <v>21</v>
      </c>
      <c r="E15" s="11" t="s">
        <v>21</v>
      </c>
      <c r="F15" s="11" t="s">
        <v>21</v>
      </c>
      <c r="G15" s="11" t="s">
        <v>57</v>
      </c>
      <c r="H15" s="11" t="s">
        <v>21</v>
      </c>
      <c r="I15" s="11">
        <v>69.44</v>
      </c>
      <c r="J15" s="11">
        <f t="shared" si="0"/>
        <v>246.48</v>
      </c>
      <c r="K15" s="11">
        <f t="shared" ref="K15:K50" si="4">C15-I15</f>
        <v>730.56</v>
      </c>
      <c r="L15" s="11" t="str">
        <f t="shared" si="2"/>
        <v>800.00</v>
      </c>
      <c r="M15" s="11" t="s">
        <v>21</v>
      </c>
      <c r="N15" s="11" t="s">
        <v>21</v>
      </c>
      <c r="O15" s="11" t="s">
        <v>21</v>
      </c>
      <c r="P15" s="13">
        <f t="shared" si="3"/>
        <v>30.81</v>
      </c>
      <c r="Q15" s="11" t="s">
        <v>21</v>
      </c>
      <c r="R15" s="11" t="s">
        <v>21</v>
      </c>
      <c r="S15" s="16"/>
      <c r="T15" s="15">
        <v>177.04</v>
      </c>
      <c r="U15" s="15"/>
      <c r="V15" s="16"/>
      <c r="W15" s="16"/>
      <c r="X15" s="16"/>
    </row>
    <row r="16" spans="1:24" x14ac:dyDescent="0.25">
      <c r="A16" s="5" t="s">
        <v>58</v>
      </c>
      <c r="B16" s="6" t="s">
        <v>59</v>
      </c>
      <c r="C16" s="11" t="s">
        <v>60</v>
      </c>
      <c r="D16" s="11" t="s">
        <v>21</v>
      </c>
      <c r="E16" s="11" t="s">
        <v>21</v>
      </c>
      <c r="F16" s="11" t="s">
        <v>21</v>
      </c>
      <c r="G16" s="11" t="s">
        <v>60</v>
      </c>
      <c r="H16" s="11" t="s">
        <v>21</v>
      </c>
      <c r="I16" s="11">
        <v>0</v>
      </c>
      <c r="J16" s="11">
        <f t="shared" si="0"/>
        <v>965.16</v>
      </c>
      <c r="K16" s="11">
        <f t="shared" si="4"/>
        <v>1000</v>
      </c>
      <c r="L16" s="11" t="str">
        <f t="shared" si="2"/>
        <v>1000.00</v>
      </c>
      <c r="M16" s="11" t="s">
        <v>21</v>
      </c>
      <c r="N16" s="11" t="s">
        <v>21</v>
      </c>
      <c r="O16" s="11" t="s">
        <v>21</v>
      </c>
      <c r="P16" s="13">
        <f t="shared" si="3"/>
        <v>96.516000000000005</v>
      </c>
      <c r="Q16" s="11" t="s">
        <v>21</v>
      </c>
      <c r="R16" s="11" t="s">
        <v>21</v>
      </c>
      <c r="S16" s="16"/>
      <c r="T16" s="15">
        <v>965.16</v>
      </c>
      <c r="U16" s="15"/>
      <c r="V16" s="16"/>
      <c r="W16" s="16"/>
      <c r="X16" s="16"/>
    </row>
    <row r="17" spans="1:24" x14ac:dyDescent="0.25">
      <c r="A17" s="5" t="s">
        <v>61</v>
      </c>
      <c r="B17" s="6" t="s">
        <v>62</v>
      </c>
      <c r="C17" s="11" t="s">
        <v>63</v>
      </c>
      <c r="D17" s="11" t="s">
        <v>21</v>
      </c>
      <c r="E17" s="11" t="s">
        <v>21</v>
      </c>
      <c r="F17" s="11" t="s">
        <v>21</v>
      </c>
      <c r="G17" s="11" t="s">
        <v>63</v>
      </c>
      <c r="H17" s="11" t="s">
        <v>21</v>
      </c>
      <c r="I17" s="11">
        <v>0</v>
      </c>
      <c r="J17" s="11">
        <f t="shared" si="0"/>
        <v>1117.93</v>
      </c>
      <c r="K17" s="11">
        <f t="shared" si="4"/>
        <v>1950</v>
      </c>
      <c r="L17" s="11" t="str">
        <f t="shared" si="2"/>
        <v>1950.00</v>
      </c>
      <c r="M17" s="11" t="s">
        <v>21</v>
      </c>
      <c r="N17" s="11" t="s">
        <v>21</v>
      </c>
      <c r="O17" s="11" t="s">
        <v>21</v>
      </c>
      <c r="P17" s="13">
        <f t="shared" si="3"/>
        <v>57.3297435897436</v>
      </c>
      <c r="Q17" s="11" t="s">
        <v>21</v>
      </c>
      <c r="R17" s="11" t="s">
        <v>21</v>
      </c>
      <c r="S17" s="16"/>
      <c r="T17" s="15">
        <v>1117.93</v>
      </c>
      <c r="U17" s="15"/>
      <c r="V17" s="16"/>
      <c r="W17" s="16"/>
      <c r="X17" s="16"/>
    </row>
    <row r="18" spans="1:24" x14ac:dyDescent="0.25">
      <c r="A18" s="5" t="s">
        <v>64</v>
      </c>
      <c r="B18" s="6" t="s">
        <v>65</v>
      </c>
      <c r="C18" s="11" t="s">
        <v>66</v>
      </c>
      <c r="D18" s="11" t="s">
        <v>21</v>
      </c>
      <c r="E18" s="11" t="s">
        <v>21</v>
      </c>
      <c r="F18" s="11" t="s">
        <v>21</v>
      </c>
      <c r="G18" s="11" t="s">
        <v>66</v>
      </c>
      <c r="H18" s="11" t="s">
        <v>21</v>
      </c>
      <c r="I18" s="11">
        <v>0</v>
      </c>
      <c r="J18" s="11">
        <f t="shared" si="0"/>
        <v>0</v>
      </c>
      <c r="K18" s="11">
        <f t="shared" si="4"/>
        <v>1400</v>
      </c>
      <c r="L18" s="11" t="str">
        <f t="shared" si="2"/>
        <v>1400.00</v>
      </c>
      <c r="M18" s="11" t="s">
        <v>21</v>
      </c>
      <c r="N18" s="11" t="s">
        <v>21</v>
      </c>
      <c r="O18" s="11" t="s">
        <v>21</v>
      </c>
      <c r="P18" s="13">
        <f t="shared" si="3"/>
        <v>0</v>
      </c>
      <c r="Q18" s="11" t="s">
        <v>21</v>
      </c>
      <c r="R18" s="11" t="s">
        <v>21</v>
      </c>
      <c r="S18" s="16"/>
      <c r="T18" s="15">
        <v>0</v>
      </c>
      <c r="U18" s="15"/>
      <c r="V18" s="16"/>
      <c r="W18" s="16"/>
      <c r="X18" s="16"/>
    </row>
    <row r="19" spans="1:24" x14ac:dyDescent="0.25">
      <c r="A19" s="5" t="s">
        <v>67</v>
      </c>
      <c r="B19" s="6" t="s">
        <v>68</v>
      </c>
      <c r="C19" s="11" t="s">
        <v>60</v>
      </c>
      <c r="D19" s="11" t="s">
        <v>21</v>
      </c>
      <c r="E19" s="11" t="s">
        <v>21</v>
      </c>
      <c r="F19" s="11" t="s">
        <v>21</v>
      </c>
      <c r="G19" s="11" t="s">
        <v>60</v>
      </c>
      <c r="H19" s="11" t="s">
        <v>21</v>
      </c>
      <c r="I19" s="11">
        <v>0</v>
      </c>
      <c r="J19" s="11">
        <f t="shared" si="0"/>
        <v>316</v>
      </c>
      <c r="K19" s="11">
        <f t="shared" si="4"/>
        <v>1000</v>
      </c>
      <c r="L19" s="11" t="str">
        <f t="shared" si="2"/>
        <v>1000.00</v>
      </c>
      <c r="M19" s="11" t="s">
        <v>21</v>
      </c>
      <c r="N19" s="11" t="s">
        <v>21</v>
      </c>
      <c r="O19" s="11" t="s">
        <v>21</v>
      </c>
      <c r="P19" s="13">
        <f>J19/G19*100</f>
        <v>31.6</v>
      </c>
      <c r="Q19" s="11" t="s">
        <v>21</v>
      </c>
      <c r="R19" s="11" t="s">
        <v>21</v>
      </c>
      <c r="S19" s="16"/>
      <c r="T19" s="15">
        <v>316</v>
      </c>
      <c r="U19" s="15"/>
      <c r="V19" s="16"/>
      <c r="W19" s="16"/>
      <c r="X19" s="16"/>
    </row>
    <row r="20" spans="1:24" x14ac:dyDescent="0.25">
      <c r="A20" s="7" t="s">
        <v>69</v>
      </c>
      <c r="B20" s="8" t="s">
        <v>70</v>
      </c>
      <c r="C20" s="11" t="s">
        <v>71</v>
      </c>
      <c r="D20" s="11" t="s">
        <v>21</v>
      </c>
      <c r="E20" s="11" t="s">
        <v>21</v>
      </c>
      <c r="F20" s="11" t="s">
        <v>21</v>
      </c>
      <c r="G20" s="11" t="s">
        <v>71</v>
      </c>
      <c r="H20" s="11" t="s">
        <v>21</v>
      </c>
      <c r="I20" s="11">
        <v>0</v>
      </c>
      <c r="J20" s="11">
        <f t="shared" si="0"/>
        <v>78</v>
      </c>
      <c r="K20" s="11">
        <f t="shared" si="4"/>
        <v>15500</v>
      </c>
      <c r="L20" s="11" t="str">
        <f t="shared" si="2"/>
        <v>15500.00</v>
      </c>
      <c r="M20" s="11" t="s">
        <v>21</v>
      </c>
      <c r="N20" s="11" t="s">
        <v>21</v>
      </c>
      <c r="O20" s="11" t="s">
        <v>21</v>
      </c>
      <c r="P20" s="13">
        <f t="shared" si="3"/>
        <v>0.50322580645161286</v>
      </c>
      <c r="Q20" s="11" t="s">
        <v>21</v>
      </c>
      <c r="R20" s="11" t="s">
        <v>21</v>
      </c>
      <c r="S20" s="16"/>
      <c r="T20" s="15">
        <v>78</v>
      </c>
      <c r="U20" s="15"/>
      <c r="V20" s="16"/>
      <c r="W20" s="16"/>
      <c r="X20" s="16"/>
    </row>
    <row r="21" spans="1:24" x14ac:dyDescent="0.25">
      <c r="A21" s="5" t="s">
        <v>72</v>
      </c>
      <c r="B21" s="6" t="s">
        <v>73</v>
      </c>
      <c r="C21" s="11" t="s">
        <v>74</v>
      </c>
      <c r="D21" s="11" t="s">
        <v>21</v>
      </c>
      <c r="E21" s="11" t="s">
        <v>21</v>
      </c>
      <c r="F21" s="11" t="s">
        <v>21</v>
      </c>
      <c r="G21" s="11" t="s">
        <v>74</v>
      </c>
      <c r="H21" s="11" t="s">
        <v>21</v>
      </c>
      <c r="I21" s="11">
        <v>0</v>
      </c>
      <c r="J21" s="11">
        <f t="shared" si="0"/>
        <v>0</v>
      </c>
      <c r="K21" s="11">
        <f t="shared" si="4"/>
        <v>1100</v>
      </c>
      <c r="L21" s="11" t="str">
        <f t="shared" si="2"/>
        <v>1100.00</v>
      </c>
      <c r="M21" s="11" t="s">
        <v>21</v>
      </c>
      <c r="N21" s="11" t="s">
        <v>21</v>
      </c>
      <c r="O21" s="11" t="s">
        <v>21</v>
      </c>
      <c r="P21" s="13">
        <f t="shared" si="3"/>
        <v>0</v>
      </c>
      <c r="Q21" s="11" t="s">
        <v>21</v>
      </c>
      <c r="R21" s="11" t="s">
        <v>21</v>
      </c>
      <c r="S21" s="16"/>
      <c r="T21" s="15">
        <v>0</v>
      </c>
      <c r="U21" s="15"/>
      <c r="V21" s="16"/>
      <c r="W21" s="16"/>
      <c r="X21" s="16"/>
    </row>
    <row r="22" spans="1:24" x14ac:dyDescent="0.25">
      <c r="A22" s="5" t="s">
        <v>75</v>
      </c>
      <c r="B22" s="6" t="s">
        <v>76</v>
      </c>
      <c r="C22" s="11" t="s">
        <v>60</v>
      </c>
      <c r="D22" s="11" t="s">
        <v>21</v>
      </c>
      <c r="E22" s="11" t="s">
        <v>21</v>
      </c>
      <c r="F22" s="11" t="s">
        <v>21</v>
      </c>
      <c r="G22" s="11" t="s">
        <v>60</v>
      </c>
      <c r="H22" s="11" t="s">
        <v>21</v>
      </c>
      <c r="I22" s="11">
        <f>14.28+4.58</f>
        <v>18.86</v>
      </c>
      <c r="J22" s="11">
        <f>I22+T22</f>
        <v>764.47</v>
      </c>
      <c r="K22" s="11">
        <f t="shared" si="4"/>
        <v>981.14</v>
      </c>
      <c r="L22" s="11" t="str">
        <f t="shared" si="2"/>
        <v>1000.00</v>
      </c>
      <c r="M22" s="11" t="s">
        <v>21</v>
      </c>
      <c r="N22" s="11" t="s">
        <v>21</v>
      </c>
      <c r="O22" s="11" t="s">
        <v>21</v>
      </c>
      <c r="P22" s="13">
        <f t="shared" si="3"/>
        <v>76.447000000000003</v>
      </c>
      <c r="Q22" s="11" t="s">
        <v>21</v>
      </c>
      <c r="R22" s="11" t="s">
        <v>21</v>
      </c>
      <c r="S22" s="16"/>
      <c r="T22" s="15">
        <v>745.61</v>
      </c>
      <c r="U22" s="15"/>
      <c r="V22" s="16"/>
      <c r="W22" s="16"/>
      <c r="X22" s="16"/>
    </row>
    <row r="23" spans="1:24" x14ac:dyDescent="0.25">
      <c r="A23" s="5" t="s">
        <v>77</v>
      </c>
      <c r="B23" s="6" t="s">
        <v>78</v>
      </c>
      <c r="C23" s="11" t="s">
        <v>79</v>
      </c>
      <c r="D23" s="11" t="s">
        <v>21</v>
      </c>
      <c r="E23" s="11" t="s">
        <v>21</v>
      </c>
      <c r="F23" s="11" t="s">
        <v>21</v>
      </c>
      <c r="G23" s="11" t="s">
        <v>79</v>
      </c>
      <c r="H23" s="11" t="s">
        <v>21</v>
      </c>
      <c r="I23" s="11">
        <v>0</v>
      </c>
      <c r="J23" s="11">
        <f t="shared" si="0"/>
        <v>65.5</v>
      </c>
      <c r="K23" s="11">
        <f t="shared" si="4"/>
        <v>570</v>
      </c>
      <c r="L23" s="11" t="str">
        <f t="shared" si="2"/>
        <v>570.00</v>
      </c>
      <c r="M23" s="11" t="s">
        <v>21</v>
      </c>
      <c r="N23" s="11" t="s">
        <v>21</v>
      </c>
      <c r="O23" s="11" t="s">
        <v>21</v>
      </c>
      <c r="P23" s="13">
        <f t="shared" si="3"/>
        <v>11.491228070175438</v>
      </c>
      <c r="Q23" s="11" t="s">
        <v>21</v>
      </c>
      <c r="R23" s="11" t="s">
        <v>21</v>
      </c>
      <c r="S23" s="16"/>
      <c r="T23" s="15">
        <v>65.5</v>
      </c>
      <c r="U23" s="15"/>
      <c r="V23" s="16"/>
      <c r="W23" s="16"/>
      <c r="X23" s="16"/>
    </row>
    <row r="24" spans="1:24" x14ac:dyDescent="0.25">
      <c r="A24" s="5" t="s">
        <v>80</v>
      </c>
      <c r="B24" s="6" t="s">
        <v>81</v>
      </c>
      <c r="C24" s="11" t="s">
        <v>82</v>
      </c>
      <c r="D24" s="11" t="s">
        <v>21</v>
      </c>
      <c r="E24" s="11" t="s">
        <v>21</v>
      </c>
      <c r="F24" s="11" t="s">
        <v>21</v>
      </c>
      <c r="G24" s="11" t="s">
        <v>82</v>
      </c>
      <c r="H24" s="11" t="s">
        <v>21</v>
      </c>
      <c r="I24" s="11">
        <v>35</v>
      </c>
      <c r="J24" s="11">
        <f t="shared" si="0"/>
        <v>35</v>
      </c>
      <c r="K24" s="11">
        <f t="shared" si="4"/>
        <v>1465</v>
      </c>
      <c r="L24" s="11" t="str">
        <f t="shared" si="2"/>
        <v>1500</v>
      </c>
      <c r="M24" s="11" t="s">
        <v>21</v>
      </c>
      <c r="N24" s="11" t="s">
        <v>21</v>
      </c>
      <c r="O24" s="11" t="s">
        <v>21</v>
      </c>
      <c r="P24" s="13">
        <f t="shared" si="3"/>
        <v>2.3333333333333335</v>
      </c>
      <c r="Q24" s="11" t="s">
        <v>21</v>
      </c>
      <c r="R24" s="11" t="s">
        <v>21</v>
      </c>
      <c r="S24" s="16"/>
      <c r="T24" s="15">
        <v>0</v>
      </c>
      <c r="U24" s="15"/>
      <c r="V24" s="16"/>
      <c r="W24" s="16"/>
      <c r="X24" s="16"/>
    </row>
    <row r="25" spans="1:24" x14ac:dyDescent="0.25">
      <c r="A25" s="5" t="s">
        <v>83</v>
      </c>
      <c r="B25" s="6" t="s">
        <v>84</v>
      </c>
      <c r="C25" s="11" t="s">
        <v>85</v>
      </c>
      <c r="D25" s="11" t="s">
        <v>21</v>
      </c>
      <c r="E25" s="11" t="s">
        <v>21</v>
      </c>
      <c r="F25" s="11" t="s">
        <v>21</v>
      </c>
      <c r="G25" s="11" t="s">
        <v>85</v>
      </c>
      <c r="H25" s="11" t="s">
        <v>21</v>
      </c>
      <c r="I25" s="11">
        <v>0</v>
      </c>
      <c r="J25" s="11">
        <f t="shared" si="0"/>
        <v>986.01</v>
      </c>
      <c r="K25" s="11">
        <f t="shared" si="4"/>
        <v>1500</v>
      </c>
      <c r="L25" s="11" t="str">
        <f t="shared" si="2"/>
        <v>1500.00</v>
      </c>
      <c r="M25" s="11" t="s">
        <v>21</v>
      </c>
      <c r="N25" s="11" t="s">
        <v>21</v>
      </c>
      <c r="O25" s="11" t="s">
        <v>21</v>
      </c>
      <c r="P25" s="13">
        <f t="shared" si="3"/>
        <v>65.734000000000009</v>
      </c>
      <c r="Q25" s="11" t="s">
        <v>21</v>
      </c>
      <c r="R25" s="11" t="s">
        <v>21</v>
      </c>
      <c r="S25" s="16"/>
      <c r="T25" s="15">
        <v>986.01</v>
      </c>
      <c r="U25" s="15"/>
      <c r="V25" s="16"/>
      <c r="W25" s="16"/>
      <c r="X25" s="16"/>
    </row>
    <row r="26" spans="1:24" x14ac:dyDescent="0.25">
      <c r="A26" s="5" t="s">
        <v>86</v>
      </c>
      <c r="B26" s="6" t="s">
        <v>87</v>
      </c>
      <c r="C26" s="11" t="s">
        <v>85</v>
      </c>
      <c r="D26" s="11" t="s">
        <v>21</v>
      </c>
      <c r="E26" s="11" t="s">
        <v>21</v>
      </c>
      <c r="F26" s="11" t="s">
        <v>21</v>
      </c>
      <c r="G26" s="11" t="s">
        <v>85</v>
      </c>
      <c r="H26" s="11" t="s">
        <v>21</v>
      </c>
      <c r="I26" s="11">
        <f>25.11+60</f>
        <v>85.11</v>
      </c>
      <c r="J26" s="11">
        <f t="shared" si="0"/>
        <v>1316.7</v>
      </c>
      <c r="K26" s="11">
        <f t="shared" si="4"/>
        <v>1414.89</v>
      </c>
      <c r="L26" s="11" t="str">
        <f t="shared" si="2"/>
        <v>1500.00</v>
      </c>
      <c r="M26" s="11" t="s">
        <v>21</v>
      </c>
      <c r="N26" s="11" t="s">
        <v>21</v>
      </c>
      <c r="O26" s="11" t="s">
        <v>21</v>
      </c>
      <c r="P26" s="13">
        <f t="shared" si="3"/>
        <v>87.78</v>
      </c>
      <c r="Q26" s="11" t="s">
        <v>21</v>
      </c>
      <c r="R26" s="11" t="s">
        <v>21</v>
      </c>
      <c r="S26" s="16"/>
      <c r="T26" s="15">
        <v>1231.5900000000001</v>
      </c>
      <c r="U26" s="15"/>
      <c r="V26" s="16"/>
      <c r="W26" s="16"/>
      <c r="X26" s="16"/>
    </row>
    <row r="27" spans="1:24" x14ac:dyDescent="0.25">
      <c r="A27" s="5" t="s">
        <v>88</v>
      </c>
      <c r="B27" s="6" t="s">
        <v>89</v>
      </c>
      <c r="C27" s="11" t="s">
        <v>90</v>
      </c>
      <c r="D27" s="11" t="s">
        <v>21</v>
      </c>
      <c r="E27" s="11" t="s">
        <v>21</v>
      </c>
      <c r="F27" s="11" t="s">
        <v>21</v>
      </c>
      <c r="G27" s="11" t="s">
        <v>90</v>
      </c>
      <c r="H27" s="11" t="s">
        <v>21</v>
      </c>
      <c r="I27" s="11">
        <v>0</v>
      </c>
      <c r="J27" s="11">
        <f t="shared" si="0"/>
        <v>0</v>
      </c>
      <c r="K27" s="11">
        <f t="shared" si="4"/>
        <v>110</v>
      </c>
      <c r="L27" s="11" t="str">
        <f t="shared" si="2"/>
        <v>110.00</v>
      </c>
      <c r="M27" s="11" t="s">
        <v>21</v>
      </c>
      <c r="N27" s="11" t="s">
        <v>21</v>
      </c>
      <c r="O27" s="11" t="s">
        <v>21</v>
      </c>
      <c r="P27" s="13">
        <f t="shared" si="3"/>
        <v>0</v>
      </c>
      <c r="Q27" s="11" t="s">
        <v>21</v>
      </c>
      <c r="R27" s="11" t="s">
        <v>21</v>
      </c>
      <c r="S27" s="16"/>
      <c r="T27" s="15">
        <v>0</v>
      </c>
      <c r="U27" s="15"/>
      <c r="V27" s="16"/>
      <c r="W27" s="16"/>
      <c r="X27" s="16"/>
    </row>
    <row r="28" spans="1:24" x14ac:dyDescent="0.25">
      <c r="A28" s="5" t="s">
        <v>91</v>
      </c>
      <c r="B28" s="6" t="s">
        <v>92</v>
      </c>
      <c r="C28" s="11" t="s">
        <v>93</v>
      </c>
      <c r="D28" s="11" t="s">
        <v>21</v>
      </c>
      <c r="E28" s="11" t="s">
        <v>21</v>
      </c>
      <c r="F28" s="11" t="s">
        <v>21</v>
      </c>
      <c r="G28" s="11" t="s">
        <v>93</v>
      </c>
      <c r="H28" s="11" t="s">
        <v>21</v>
      </c>
      <c r="I28" s="11">
        <f>60+40</f>
        <v>100</v>
      </c>
      <c r="J28" s="11">
        <f>I28+T28</f>
        <v>150</v>
      </c>
      <c r="K28" s="11">
        <f t="shared" si="4"/>
        <v>2900</v>
      </c>
      <c r="L28" s="11" t="str">
        <f t="shared" si="2"/>
        <v>3000.00</v>
      </c>
      <c r="M28" s="11" t="s">
        <v>21</v>
      </c>
      <c r="N28" s="11" t="s">
        <v>21</v>
      </c>
      <c r="O28" s="11" t="s">
        <v>21</v>
      </c>
      <c r="P28" s="13">
        <f t="shared" si="3"/>
        <v>5</v>
      </c>
      <c r="Q28" s="11" t="s">
        <v>21</v>
      </c>
      <c r="R28" s="11" t="s">
        <v>21</v>
      </c>
      <c r="S28" s="16"/>
      <c r="T28" s="15">
        <v>50</v>
      </c>
      <c r="U28" s="15"/>
      <c r="V28" s="16"/>
      <c r="W28" s="16"/>
      <c r="X28" s="16"/>
    </row>
    <row r="29" spans="1:24" x14ac:dyDescent="0.25">
      <c r="A29" s="5" t="s">
        <v>94</v>
      </c>
      <c r="B29" s="6" t="s">
        <v>95</v>
      </c>
      <c r="C29" s="11" t="s">
        <v>100</v>
      </c>
      <c r="D29" s="11" t="s">
        <v>21</v>
      </c>
      <c r="E29" s="11" t="s">
        <v>21</v>
      </c>
      <c r="F29" s="11" t="s">
        <v>21</v>
      </c>
      <c r="G29" s="11" t="s">
        <v>100</v>
      </c>
      <c r="H29" s="11" t="s">
        <v>21</v>
      </c>
      <c r="I29" s="11">
        <v>0</v>
      </c>
      <c r="J29" s="11">
        <f t="shared" si="0"/>
        <v>0</v>
      </c>
      <c r="K29" s="11">
        <f t="shared" si="4"/>
        <v>500</v>
      </c>
      <c r="L29" s="11" t="str">
        <f t="shared" si="2"/>
        <v>500.00</v>
      </c>
      <c r="M29" s="11" t="s">
        <v>21</v>
      </c>
      <c r="N29" s="11" t="s">
        <v>21</v>
      </c>
      <c r="O29" s="11" t="s">
        <v>21</v>
      </c>
      <c r="P29" s="13">
        <f t="shared" si="3"/>
        <v>0</v>
      </c>
      <c r="Q29" s="11" t="s">
        <v>21</v>
      </c>
      <c r="R29" s="11" t="s">
        <v>21</v>
      </c>
      <c r="S29" s="16"/>
      <c r="T29" s="15">
        <v>0</v>
      </c>
      <c r="U29" s="15"/>
      <c r="V29" s="16"/>
      <c r="W29" s="16"/>
      <c r="X29" s="16"/>
    </row>
    <row r="30" spans="1:24" x14ac:dyDescent="0.25">
      <c r="A30" s="5" t="s">
        <v>96</v>
      </c>
      <c r="B30" s="6" t="s">
        <v>97</v>
      </c>
      <c r="C30" s="11" t="s">
        <v>100</v>
      </c>
      <c r="D30" s="11" t="s">
        <v>21</v>
      </c>
      <c r="E30" s="11" t="s">
        <v>21</v>
      </c>
      <c r="F30" s="11" t="s">
        <v>21</v>
      </c>
      <c r="G30" s="11" t="s">
        <v>100</v>
      </c>
      <c r="H30" s="11" t="s">
        <v>21</v>
      </c>
      <c r="I30" s="11">
        <v>0</v>
      </c>
      <c r="J30" s="11">
        <f t="shared" si="0"/>
        <v>163.38999999999999</v>
      </c>
      <c r="K30" s="11">
        <f t="shared" si="4"/>
        <v>500</v>
      </c>
      <c r="L30" s="11" t="str">
        <f t="shared" si="2"/>
        <v>500.00</v>
      </c>
      <c r="M30" s="11" t="s">
        <v>21</v>
      </c>
      <c r="N30" s="11" t="s">
        <v>21</v>
      </c>
      <c r="O30" s="11" t="s">
        <v>21</v>
      </c>
      <c r="P30" s="13">
        <f t="shared" si="3"/>
        <v>32.677999999999997</v>
      </c>
      <c r="Q30" s="11" t="s">
        <v>21</v>
      </c>
      <c r="R30" s="11" t="s">
        <v>21</v>
      </c>
      <c r="S30" s="16"/>
      <c r="T30" s="15">
        <v>163.38999999999999</v>
      </c>
      <c r="U30" s="15"/>
      <c r="V30" s="16"/>
      <c r="W30" s="16"/>
      <c r="X30" s="16"/>
    </row>
    <row r="31" spans="1:24" x14ac:dyDescent="0.25">
      <c r="A31" s="5" t="s">
        <v>98</v>
      </c>
      <c r="B31" s="6" t="s">
        <v>99</v>
      </c>
      <c r="C31" s="11" t="s">
        <v>100</v>
      </c>
      <c r="D31" s="11" t="s">
        <v>21</v>
      </c>
      <c r="E31" s="11" t="s">
        <v>21</v>
      </c>
      <c r="F31" s="11" t="s">
        <v>21</v>
      </c>
      <c r="G31" s="11" t="s">
        <v>100</v>
      </c>
      <c r="H31" s="11" t="s">
        <v>21</v>
      </c>
      <c r="I31" s="11">
        <v>9.1</v>
      </c>
      <c r="J31" s="11">
        <f t="shared" si="0"/>
        <v>17.93</v>
      </c>
      <c r="K31" s="11">
        <f t="shared" si="4"/>
        <v>490.9</v>
      </c>
      <c r="L31" s="11" t="str">
        <f t="shared" si="2"/>
        <v>500.00</v>
      </c>
      <c r="M31" s="11" t="s">
        <v>21</v>
      </c>
      <c r="N31" s="11" t="s">
        <v>21</v>
      </c>
      <c r="O31" s="11" t="s">
        <v>21</v>
      </c>
      <c r="P31" s="13">
        <f t="shared" si="3"/>
        <v>3.5859999999999994</v>
      </c>
      <c r="Q31" s="11" t="s">
        <v>21</v>
      </c>
      <c r="R31" s="11" t="s">
        <v>21</v>
      </c>
      <c r="S31" s="16"/>
      <c r="T31" s="15">
        <v>8.83</v>
      </c>
      <c r="U31" s="15"/>
      <c r="V31" s="16"/>
      <c r="W31" s="16"/>
      <c r="X31" s="16"/>
    </row>
    <row r="32" spans="1:24" x14ac:dyDescent="0.25">
      <c r="A32" s="5" t="s">
        <v>101</v>
      </c>
      <c r="B32" s="6" t="s">
        <v>102</v>
      </c>
      <c r="C32" s="11" t="s">
        <v>103</v>
      </c>
      <c r="D32" s="11" t="s">
        <v>21</v>
      </c>
      <c r="E32" s="11" t="s">
        <v>21</v>
      </c>
      <c r="F32" s="11" t="s">
        <v>21</v>
      </c>
      <c r="G32" s="11" t="s">
        <v>103</v>
      </c>
      <c r="H32" s="11" t="s">
        <v>21</v>
      </c>
      <c r="I32" s="11">
        <v>0</v>
      </c>
      <c r="J32" s="11">
        <f t="shared" si="0"/>
        <v>0</v>
      </c>
      <c r="K32" s="11">
        <f>C32-I32</f>
        <v>1550</v>
      </c>
      <c r="L32" s="11" t="str">
        <f t="shared" si="2"/>
        <v>1550.00</v>
      </c>
      <c r="M32" s="11" t="s">
        <v>21</v>
      </c>
      <c r="N32" s="11" t="s">
        <v>21</v>
      </c>
      <c r="O32" s="11" t="s">
        <v>21</v>
      </c>
      <c r="P32" s="13">
        <f t="shared" si="3"/>
        <v>0</v>
      </c>
      <c r="Q32" s="11" t="s">
        <v>21</v>
      </c>
      <c r="R32" s="11" t="s">
        <v>21</v>
      </c>
      <c r="S32" s="16"/>
      <c r="T32" s="15">
        <v>0</v>
      </c>
      <c r="U32" s="15"/>
      <c r="V32" s="16"/>
      <c r="W32" s="16"/>
      <c r="X32" s="16"/>
    </row>
    <row r="33" spans="1:24" x14ac:dyDescent="0.25">
      <c r="A33" s="5" t="s">
        <v>104</v>
      </c>
      <c r="B33" s="6" t="s">
        <v>105</v>
      </c>
      <c r="C33" s="11" t="s">
        <v>150</v>
      </c>
      <c r="D33" s="11" t="s">
        <v>21</v>
      </c>
      <c r="E33" s="11" t="s">
        <v>21</v>
      </c>
      <c r="F33" s="11" t="s">
        <v>21</v>
      </c>
      <c r="G33" s="11" t="s">
        <v>150</v>
      </c>
      <c r="H33" s="11" t="s">
        <v>21</v>
      </c>
      <c r="I33" s="11">
        <v>0</v>
      </c>
      <c r="J33" s="11">
        <f t="shared" si="0"/>
        <v>0</v>
      </c>
      <c r="K33" s="11">
        <f t="shared" si="4"/>
        <v>700</v>
      </c>
      <c r="L33" s="11" t="str">
        <f t="shared" si="2"/>
        <v>700.00</v>
      </c>
      <c r="M33" s="11" t="s">
        <v>21</v>
      </c>
      <c r="N33" s="11" t="s">
        <v>21</v>
      </c>
      <c r="O33" s="11" t="s">
        <v>21</v>
      </c>
      <c r="P33" s="13">
        <f>J33/G33*100</f>
        <v>0</v>
      </c>
      <c r="Q33" s="11" t="s">
        <v>21</v>
      </c>
      <c r="R33" s="11" t="s">
        <v>21</v>
      </c>
      <c r="S33" s="16"/>
      <c r="T33" s="15">
        <v>0</v>
      </c>
      <c r="U33" s="15"/>
      <c r="V33" s="16"/>
      <c r="W33" s="16"/>
      <c r="X33" s="16"/>
    </row>
    <row r="34" spans="1:24" x14ac:dyDescent="0.25">
      <c r="A34" s="5" t="s">
        <v>106</v>
      </c>
      <c r="B34" s="6" t="s">
        <v>107</v>
      </c>
      <c r="C34" s="11" t="s">
        <v>114</v>
      </c>
      <c r="D34" s="11" t="s">
        <v>21</v>
      </c>
      <c r="E34" s="11" t="s">
        <v>21</v>
      </c>
      <c r="F34" s="11" t="s">
        <v>21</v>
      </c>
      <c r="G34" s="11" t="s">
        <v>114</v>
      </c>
      <c r="H34" s="11" t="s">
        <v>21</v>
      </c>
      <c r="I34" s="11">
        <v>14.45</v>
      </c>
      <c r="J34" s="11">
        <f t="shared" si="0"/>
        <v>14.45</v>
      </c>
      <c r="K34" s="11">
        <f t="shared" si="4"/>
        <v>285.55</v>
      </c>
      <c r="L34" s="11" t="str">
        <f t="shared" si="2"/>
        <v>300.00</v>
      </c>
      <c r="M34" s="11" t="s">
        <v>21</v>
      </c>
      <c r="N34" s="11" t="s">
        <v>21</v>
      </c>
      <c r="O34" s="11" t="s">
        <v>21</v>
      </c>
      <c r="P34" s="13">
        <f t="shared" si="3"/>
        <v>4.8166666666666664</v>
      </c>
      <c r="Q34" s="11" t="s">
        <v>21</v>
      </c>
      <c r="R34" s="11" t="s">
        <v>21</v>
      </c>
      <c r="S34" s="16"/>
      <c r="T34" s="15">
        <v>0</v>
      </c>
      <c r="U34" s="15"/>
      <c r="V34" s="16"/>
      <c r="W34" s="16"/>
      <c r="X34" s="16"/>
    </row>
    <row r="35" spans="1:24" x14ac:dyDescent="0.25">
      <c r="A35" s="5" t="s">
        <v>108</v>
      </c>
      <c r="B35" s="6" t="s">
        <v>109</v>
      </c>
      <c r="C35" s="11" t="s">
        <v>60</v>
      </c>
      <c r="D35" s="11" t="s">
        <v>21</v>
      </c>
      <c r="E35" s="11" t="s">
        <v>21</v>
      </c>
      <c r="F35" s="11" t="s">
        <v>21</v>
      </c>
      <c r="G35" s="11" t="s">
        <v>60</v>
      </c>
      <c r="H35" s="11" t="s">
        <v>21</v>
      </c>
      <c r="I35" s="11">
        <v>25</v>
      </c>
      <c r="J35" s="11">
        <f t="shared" si="0"/>
        <v>666.93999999999994</v>
      </c>
      <c r="K35" s="11">
        <f t="shared" si="4"/>
        <v>975</v>
      </c>
      <c r="L35" s="11" t="str">
        <f t="shared" si="2"/>
        <v>1000.00</v>
      </c>
      <c r="M35" s="11" t="s">
        <v>21</v>
      </c>
      <c r="N35" s="11" t="s">
        <v>21</v>
      </c>
      <c r="O35" s="11" t="s">
        <v>21</v>
      </c>
      <c r="P35" s="13">
        <f t="shared" si="3"/>
        <v>66.694000000000003</v>
      </c>
      <c r="Q35" s="11" t="s">
        <v>21</v>
      </c>
      <c r="R35" s="11" t="s">
        <v>21</v>
      </c>
      <c r="S35" s="16"/>
      <c r="T35" s="15">
        <v>641.93999999999994</v>
      </c>
      <c r="U35" s="15"/>
      <c r="V35" s="16"/>
      <c r="W35" s="16"/>
      <c r="X35" s="16"/>
    </row>
    <row r="36" spans="1:24" x14ac:dyDescent="0.25">
      <c r="A36" s="5" t="s">
        <v>110</v>
      </c>
      <c r="B36" s="6" t="s">
        <v>111</v>
      </c>
      <c r="C36" s="11" t="s">
        <v>151</v>
      </c>
      <c r="D36" s="11" t="s">
        <v>21</v>
      </c>
      <c r="E36" s="11" t="s">
        <v>21</v>
      </c>
      <c r="F36" s="11" t="s">
        <v>21</v>
      </c>
      <c r="G36" s="11" t="s">
        <v>151</v>
      </c>
      <c r="H36" s="11" t="s">
        <v>21</v>
      </c>
      <c r="I36" s="11">
        <v>0</v>
      </c>
      <c r="J36" s="11">
        <f t="shared" si="0"/>
        <v>4.04</v>
      </c>
      <c r="K36" s="11">
        <f t="shared" si="4"/>
        <v>200</v>
      </c>
      <c r="L36" s="11" t="str">
        <f t="shared" si="2"/>
        <v>200.00</v>
      </c>
      <c r="M36" s="11" t="s">
        <v>21</v>
      </c>
      <c r="N36" s="11" t="s">
        <v>21</v>
      </c>
      <c r="O36" s="11" t="s">
        <v>21</v>
      </c>
      <c r="P36" s="13">
        <f t="shared" si="3"/>
        <v>2.02</v>
      </c>
      <c r="Q36" s="11" t="s">
        <v>21</v>
      </c>
      <c r="R36" s="11" t="s">
        <v>21</v>
      </c>
      <c r="S36" s="16"/>
      <c r="T36" s="15">
        <v>4.04</v>
      </c>
      <c r="U36" s="15"/>
      <c r="V36" s="16"/>
      <c r="W36" s="16"/>
      <c r="X36" s="16"/>
    </row>
    <row r="37" spans="1:24" x14ac:dyDescent="0.25">
      <c r="A37" s="5" t="s">
        <v>112</v>
      </c>
      <c r="B37" s="6" t="s">
        <v>113</v>
      </c>
      <c r="C37" s="11" t="s">
        <v>114</v>
      </c>
      <c r="D37" s="11" t="s">
        <v>21</v>
      </c>
      <c r="E37" s="11" t="s">
        <v>21</v>
      </c>
      <c r="F37" s="11" t="s">
        <v>21</v>
      </c>
      <c r="G37" s="11" t="s">
        <v>114</v>
      </c>
      <c r="H37" s="11" t="s">
        <v>21</v>
      </c>
      <c r="I37" s="11">
        <v>0</v>
      </c>
      <c r="J37" s="11">
        <f t="shared" si="0"/>
        <v>0</v>
      </c>
      <c r="K37" s="11">
        <f t="shared" si="4"/>
        <v>300</v>
      </c>
      <c r="L37" s="11" t="str">
        <f t="shared" si="2"/>
        <v>300.00</v>
      </c>
      <c r="M37" s="11" t="s">
        <v>21</v>
      </c>
      <c r="N37" s="11" t="s">
        <v>21</v>
      </c>
      <c r="O37" s="11" t="s">
        <v>21</v>
      </c>
      <c r="P37" s="13">
        <f t="shared" si="3"/>
        <v>0</v>
      </c>
      <c r="Q37" s="11" t="s">
        <v>21</v>
      </c>
      <c r="R37" s="11" t="s">
        <v>21</v>
      </c>
      <c r="S37" s="16"/>
      <c r="T37" s="15">
        <v>0</v>
      </c>
      <c r="U37" s="15"/>
      <c r="V37" s="16"/>
      <c r="W37" s="16"/>
      <c r="X37" s="16"/>
    </row>
    <row r="38" spans="1:24" x14ac:dyDescent="0.25">
      <c r="A38" s="5" t="s">
        <v>115</v>
      </c>
      <c r="B38" s="6" t="s">
        <v>116</v>
      </c>
      <c r="C38" s="11" t="s">
        <v>57</v>
      </c>
      <c r="D38" s="11" t="s">
        <v>21</v>
      </c>
      <c r="E38" s="11" t="s">
        <v>21</v>
      </c>
      <c r="F38" s="11" t="s">
        <v>21</v>
      </c>
      <c r="G38" s="11" t="s">
        <v>57</v>
      </c>
      <c r="H38" s="11" t="s">
        <v>21</v>
      </c>
      <c r="I38" s="11">
        <v>0</v>
      </c>
      <c r="J38" s="11">
        <f t="shared" si="0"/>
        <v>9</v>
      </c>
      <c r="K38" s="11">
        <f t="shared" si="4"/>
        <v>800</v>
      </c>
      <c r="L38" s="11" t="str">
        <f t="shared" si="2"/>
        <v>800.00</v>
      </c>
      <c r="M38" s="11" t="s">
        <v>21</v>
      </c>
      <c r="N38" s="11" t="s">
        <v>21</v>
      </c>
      <c r="O38" s="11" t="s">
        <v>21</v>
      </c>
      <c r="P38" s="13">
        <f t="shared" si="3"/>
        <v>1.125</v>
      </c>
      <c r="Q38" s="11" t="s">
        <v>21</v>
      </c>
      <c r="R38" s="11" t="s">
        <v>21</v>
      </c>
      <c r="S38" s="16"/>
      <c r="T38" s="15">
        <v>9</v>
      </c>
      <c r="U38" s="15"/>
      <c r="V38" s="16"/>
      <c r="W38" s="16"/>
      <c r="X38" s="16"/>
    </row>
    <row r="39" spans="1:24" x14ac:dyDescent="0.25">
      <c r="A39" s="5" t="s">
        <v>117</v>
      </c>
      <c r="B39" s="6" t="s">
        <v>118</v>
      </c>
      <c r="C39" s="11" t="s">
        <v>119</v>
      </c>
      <c r="D39" s="11" t="s">
        <v>21</v>
      </c>
      <c r="E39" s="11" t="s">
        <v>21</v>
      </c>
      <c r="F39" s="11" t="s">
        <v>21</v>
      </c>
      <c r="G39" s="11" t="s">
        <v>119</v>
      </c>
      <c r="H39" s="11" t="s">
        <v>21</v>
      </c>
      <c r="I39" s="11">
        <v>0</v>
      </c>
      <c r="J39" s="11">
        <f t="shared" si="0"/>
        <v>0</v>
      </c>
      <c r="K39" s="11">
        <f t="shared" si="4"/>
        <v>1020</v>
      </c>
      <c r="L39" s="11" t="str">
        <f t="shared" si="2"/>
        <v>1020.00</v>
      </c>
      <c r="M39" s="11" t="s">
        <v>21</v>
      </c>
      <c r="N39" s="11" t="s">
        <v>21</v>
      </c>
      <c r="O39" s="11" t="s">
        <v>21</v>
      </c>
      <c r="P39" s="13">
        <f t="shared" si="3"/>
        <v>0</v>
      </c>
      <c r="Q39" s="11" t="s">
        <v>21</v>
      </c>
      <c r="R39" s="11" t="s">
        <v>21</v>
      </c>
      <c r="S39" s="16"/>
      <c r="T39" s="15">
        <v>0</v>
      </c>
      <c r="U39" s="15"/>
      <c r="V39" s="16"/>
      <c r="W39" s="16"/>
      <c r="X39" s="16"/>
    </row>
    <row r="40" spans="1:24" x14ac:dyDescent="0.25">
      <c r="A40" s="5" t="s">
        <v>120</v>
      </c>
      <c r="B40" s="6" t="s">
        <v>121</v>
      </c>
      <c r="C40" s="11" t="s">
        <v>144</v>
      </c>
      <c r="D40" s="11" t="s">
        <v>21</v>
      </c>
      <c r="E40" s="11" t="s">
        <v>21</v>
      </c>
      <c r="F40" s="11" t="s">
        <v>21</v>
      </c>
      <c r="G40" s="11" t="s">
        <v>144</v>
      </c>
      <c r="H40" s="11" t="s">
        <v>21</v>
      </c>
      <c r="I40" s="11">
        <v>17.010000000000002</v>
      </c>
      <c r="J40" s="11">
        <f t="shared" si="0"/>
        <v>188.16</v>
      </c>
      <c r="K40" s="11">
        <f t="shared" si="4"/>
        <v>1982.99</v>
      </c>
      <c r="L40" s="11" t="str">
        <f t="shared" si="2"/>
        <v>2000.00</v>
      </c>
      <c r="M40" s="11" t="s">
        <v>21</v>
      </c>
      <c r="N40" s="11" t="s">
        <v>21</v>
      </c>
      <c r="O40" s="11" t="s">
        <v>21</v>
      </c>
      <c r="P40" s="13">
        <f t="shared" si="3"/>
        <v>9.4079999999999995</v>
      </c>
      <c r="Q40" s="11" t="s">
        <v>21</v>
      </c>
      <c r="R40" s="11" t="s">
        <v>21</v>
      </c>
      <c r="S40" s="16"/>
      <c r="T40" s="15">
        <v>171.15</v>
      </c>
      <c r="U40" s="15"/>
      <c r="V40" s="16"/>
      <c r="W40" s="16"/>
      <c r="X40" s="16"/>
    </row>
    <row r="41" spans="1:24" x14ac:dyDescent="0.25">
      <c r="A41" s="5" t="s">
        <v>122</v>
      </c>
      <c r="B41" s="6" t="s">
        <v>123</v>
      </c>
      <c r="C41" s="11" t="s">
        <v>60</v>
      </c>
      <c r="D41" s="11" t="s">
        <v>21</v>
      </c>
      <c r="E41" s="11" t="s">
        <v>21</v>
      </c>
      <c r="F41" s="11" t="s">
        <v>21</v>
      </c>
      <c r="G41" s="11" t="s">
        <v>60</v>
      </c>
      <c r="H41" s="11" t="s">
        <v>21</v>
      </c>
      <c r="I41" s="11">
        <v>0</v>
      </c>
      <c r="J41" s="11">
        <f t="shared" si="0"/>
        <v>0</v>
      </c>
      <c r="K41" s="11">
        <f t="shared" si="4"/>
        <v>1000</v>
      </c>
      <c r="L41" s="11" t="str">
        <f t="shared" si="2"/>
        <v>1000.00</v>
      </c>
      <c r="M41" s="11" t="s">
        <v>21</v>
      </c>
      <c r="N41" s="11" t="s">
        <v>21</v>
      </c>
      <c r="O41" s="11" t="s">
        <v>21</v>
      </c>
      <c r="P41" s="13">
        <f t="shared" si="3"/>
        <v>0</v>
      </c>
      <c r="Q41" s="11" t="s">
        <v>21</v>
      </c>
      <c r="R41" s="11" t="s">
        <v>21</v>
      </c>
      <c r="S41" s="16"/>
      <c r="T41" s="15">
        <v>0</v>
      </c>
      <c r="U41" s="15"/>
      <c r="V41" s="16"/>
      <c r="W41" s="16"/>
      <c r="X41" s="16"/>
    </row>
    <row r="42" spans="1:24" x14ac:dyDescent="0.25">
      <c r="A42" s="5" t="s">
        <v>124</v>
      </c>
      <c r="B42" s="6" t="s">
        <v>125</v>
      </c>
      <c r="C42" s="11" t="s">
        <v>21</v>
      </c>
      <c r="D42" s="11" t="s">
        <v>21</v>
      </c>
      <c r="E42" s="11" t="s">
        <v>21</v>
      </c>
      <c r="F42" s="11" t="s">
        <v>21</v>
      </c>
      <c r="G42" s="11" t="s">
        <v>21</v>
      </c>
      <c r="H42" s="11" t="s">
        <v>21</v>
      </c>
      <c r="I42" s="11">
        <v>0</v>
      </c>
      <c r="J42" s="11">
        <f t="shared" si="0"/>
        <v>0</v>
      </c>
      <c r="K42" s="11">
        <f t="shared" si="4"/>
        <v>0</v>
      </c>
      <c r="L42" s="11" t="str">
        <f t="shared" si="2"/>
        <v>0.00</v>
      </c>
      <c r="M42" s="11" t="s">
        <v>21</v>
      </c>
      <c r="N42" s="11" t="s">
        <v>21</v>
      </c>
      <c r="O42" s="11" t="s">
        <v>21</v>
      </c>
      <c r="P42" s="13">
        <v>0</v>
      </c>
      <c r="Q42" s="11" t="s">
        <v>21</v>
      </c>
      <c r="R42" s="11" t="s">
        <v>21</v>
      </c>
      <c r="S42" s="16"/>
      <c r="T42" s="15">
        <v>0</v>
      </c>
      <c r="U42" s="15"/>
      <c r="V42" s="16"/>
      <c r="W42" s="16"/>
      <c r="X42" s="16"/>
    </row>
    <row r="43" spans="1:24" x14ac:dyDescent="0.25">
      <c r="A43" s="5" t="s">
        <v>126</v>
      </c>
      <c r="B43" s="6" t="s">
        <v>127</v>
      </c>
      <c r="C43" s="11" t="s">
        <v>145</v>
      </c>
      <c r="D43" s="11" t="s">
        <v>21</v>
      </c>
      <c r="E43" s="11" t="s">
        <v>21</v>
      </c>
      <c r="F43" s="11" t="s">
        <v>21</v>
      </c>
      <c r="G43" s="11" t="s">
        <v>145</v>
      </c>
      <c r="H43" s="11" t="s">
        <v>21</v>
      </c>
      <c r="I43" s="11">
        <f>189.51+6.41</f>
        <v>195.92</v>
      </c>
      <c r="J43" s="11">
        <f t="shared" si="0"/>
        <v>195.92</v>
      </c>
      <c r="K43" s="11">
        <f t="shared" si="4"/>
        <v>354.08000000000004</v>
      </c>
      <c r="L43" s="11" t="str">
        <f t="shared" si="2"/>
        <v>550.00</v>
      </c>
      <c r="M43" s="11" t="s">
        <v>21</v>
      </c>
      <c r="N43" s="11" t="s">
        <v>21</v>
      </c>
      <c r="O43" s="11" t="s">
        <v>21</v>
      </c>
      <c r="P43" s="13">
        <f t="shared" si="3"/>
        <v>35.621818181818185</v>
      </c>
      <c r="Q43" s="11" t="s">
        <v>21</v>
      </c>
      <c r="R43" s="11" t="s">
        <v>21</v>
      </c>
      <c r="S43" s="16"/>
      <c r="T43" s="15">
        <v>0</v>
      </c>
      <c r="U43" s="15"/>
      <c r="V43" s="16"/>
      <c r="W43" s="16"/>
      <c r="X43" s="16"/>
    </row>
    <row r="44" spans="1:24" x14ac:dyDescent="0.25">
      <c r="A44" s="5" t="s">
        <v>128</v>
      </c>
      <c r="B44" s="6" t="s">
        <v>129</v>
      </c>
      <c r="C44" s="11" t="s">
        <v>100</v>
      </c>
      <c r="D44" s="11" t="s">
        <v>21</v>
      </c>
      <c r="E44" s="11" t="s">
        <v>21</v>
      </c>
      <c r="F44" s="11" t="s">
        <v>21</v>
      </c>
      <c r="G44" s="11" t="s">
        <v>100</v>
      </c>
      <c r="H44" s="11" t="s">
        <v>21</v>
      </c>
      <c r="I44" s="11">
        <v>0</v>
      </c>
      <c r="J44" s="11">
        <f t="shared" si="0"/>
        <v>447.74</v>
      </c>
      <c r="K44" s="11">
        <f t="shared" si="4"/>
        <v>500</v>
      </c>
      <c r="L44" s="11" t="str">
        <f t="shared" si="2"/>
        <v>500.00</v>
      </c>
      <c r="M44" s="11" t="s">
        <v>21</v>
      </c>
      <c r="N44" s="11" t="s">
        <v>21</v>
      </c>
      <c r="O44" s="11" t="s">
        <v>21</v>
      </c>
      <c r="P44" s="13">
        <f t="shared" si="3"/>
        <v>89.548000000000002</v>
      </c>
      <c r="Q44" s="11" t="s">
        <v>21</v>
      </c>
      <c r="R44" s="11" t="s">
        <v>21</v>
      </c>
      <c r="S44" s="16"/>
      <c r="T44" s="15">
        <v>447.74</v>
      </c>
      <c r="U44" s="15"/>
      <c r="V44" s="16"/>
      <c r="W44" s="16"/>
      <c r="X44" s="16"/>
    </row>
    <row r="45" spans="1:24" x14ac:dyDescent="0.25">
      <c r="A45" s="5" t="s">
        <v>130</v>
      </c>
      <c r="B45" s="6" t="s">
        <v>131</v>
      </c>
      <c r="C45" s="11" t="s">
        <v>146</v>
      </c>
      <c r="D45" s="11" t="s">
        <v>21</v>
      </c>
      <c r="E45" s="11" t="s">
        <v>21</v>
      </c>
      <c r="F45" s="11" t="s">
        <v>21</v>
      </c>
      <c r="G45" s="11" t="s">
        <v>146</v>
      </c>
      <c r="H45" s="11" t="s">
        <v>21</v>
      </c>
      <c r="I45" s="11">
        <v>344</v>
      </c>
      <c r="J45" s="11">
        <f t="shared" si="0"/>
        <v>1872</v>
      </c>
      <c r="K45" s="11">
        <f t="shared" si="4"/>
        <v>3156</v>
      </c>
      <c r="L45" s="11" t="str">
        <f t="shared" si="2"/>
        <v>3500.00</v>
      </c>
      <c r="M45" s="11" t="s">
        <v>21</v>
      </c>
      <c r="N45" s="11" t="s">
        <v>21</v>
      </c>
      <c r="O45" s="11" t="s">
        <v>21</v>
      </c>
      <c r="P45" s="13">
        <f t="shared" si="3"/>
        <v>53.48571428571428</v>
      </c>
      <c r="Q45" s="11" t="s">
        <v>21</v>
      </c>
      <c r="R45" s="11" t="s">
        <v>21</v>
      </c>
      <c r="S45" s="16"/>
      <c r="T45" s="15">
        <v>1528</v>
      </c>
      <c r="U45" s="15"/>
      <c r="V45" s="16"/>
      <c r="W45" s="16"/>
      <c r="X45" s="16"/>
    </row>
    <row r="46" spans="1:24" x14ac:dyDescent="0.25">
      <c r="A46" s="5" t="s">
        <v>132</v>
      </c>
      <c r="B46" s="6" t="s">
        <v>133</v>
      </c>
      <c r="C46" s="11" t="s">
        <v>147</v>
      </c>
      <c r="D46" s="11" t="s">
        <v>21</v>
      </c>
      <c r="E46" s="11" t="s">
        <v>21</v>
      </c>
      <c r="F46" s="11" t="s">
        <v>21</v>
      </c>
      <c r="G46" s="11" t="s">
        <v>147</v>
      </c>
      <c r="H46" s="11" t="s">
        <v>21</v>
      </c>
      <c r="I46" s="11">
        <v>0</v>
      </c>
      <c r="J46" s="11">
        <f t="shared" si="0"/>
        <v>0</v>
      </c>
      <c r="K46" s="11">
        <f t="shared" si="4"/>
        <v>500</v>
      </c>
      <c r="L46" s="11" t="str">
        <f t="shared" si="2"/>
        <v>500.0</v>
      </c>
      <c r="M46" s="11" t="s">
        <v>21</v>
      </c>
      <c r="N46" s="11" t="s">
        <v>21</v>
      </c>
      <c r="O46" s="11" t="s">
        <v>21</v>
      </c>
      <c r="P46" s="13">
        <f t="shared" si="3"/>
        <v>0</v>
      </c>
      <c r="Q46" s="11" t="s">
        <v>21</v>
      </c>
      <c r="R46" s="11" t="s">
        <v>21</v>
      </c>
      <c r="S46" s="16"/>
      <c r="T46" s="15">
        <v>0</v>
      </c>
      <c r="U46" s="15"/>
      <c r="V46" s="16"/>
      <c r="W46" s="16"/>
      <c r="X46" s="16"/>
    </row>
    <row r="47" spans="1:24" x14ac:dyDescent="0.25">
      <c r="A47" s="5" t="s">
        <v>134</v>
      </c>
      <c r="B47" s="6" t="s">
        <v>135</v>
      </c>
      <c r="C47" s="11" t="s">
        <v>148</v>
      </c>
      <c r="D47" s="11" t="s">
        <v>21</v>
      </c>
      <c r="E47" s="11" t="s">
        <v>21</v>
      </c>
      <c r="F47" s="11" t="s">
        <v>21</v>
      </c>
      <c r="G47" s="11" t="s">
        <v>148</v>
      </c>
      <c r="H47" s="11" t="s">
        <v>21</v>
      </c>
      <c r="I47" s="11">
        <f>58.7+1740.7</f>
        <v>1799.4</v>
      </c>
      <c r="J47" s="11">
        <f t="shared" si="0"/>
        <v>5806.2</v>
      </c>
      <c r="K47" s="11">
        <f t="shared" si="4"/>
        <v>9200.6</v>
      </c>
      <c r="L47" s="11" t="str">
        <f t="shared" si="2"/>
        <v>11000.00</v>
      </c>
      <c r="M47" s="11" t="s">
        <v>21</v>
      </c>
      <c r="N47" s="11" t="s">
        <v>21</v>
      </c>
      <c r="O47" s="11" t="s">
        <v>21</v>
      </c>
      <c r="P47" s="13">
        <f t="shared" si="3"/>
        <v>52.783636363636369</v>
      </c>
      <c r="Q47" s="11" t="s">
        <v>21</v>
      </c>
      <c r="R47" s="11" t="s">
        <v>21</v>
      </c>
      <c r="S47" s="16"/>
      <c r="T47" s="15">
        <v>4006.7999999999997</v>
      </c>
      <c r="U47" s="15"/>
      <c r="V47" s="16"/>
      <c r="W47" s="16"/>
      <c r="X47" s="16"/>
    </row>
    <row r="48" spans="1:24" x14ac:dyDescent="0.25">
      <c r="A48" s="5" t="s">
        <v>136</v>
      </c>
      <c r="B48" s="6" t="s">
        <v>137</v>
      </c>
      <c r="C48" s="11" t="s">
        <v>93</v>
      </c>
      <c r="D48" s="11" t="s">
        <v>21</v>
      </c>
      <c r="E48" s="11" t="s">
        <v>21</v>
      </c>
      <c r="F48" s="11" t="s">
        <v>21</v>
      </c>
      <c r="G48" s="11" t="s">
        <v>93</v>
      </c>
      <c r="H48" s="11" t="s">
        <v>21</v>
      </c>
      <c r="I48" s="11">
        <v>0</v>
      </c>
      <c r="J48" s="11">
        <f t="shared" si="0"/>
        <v>2100</v>
      </c>
      <c r="K48" s="11">
        <f>C48-I48</f>
        <v>3000</v>
      </c>
      <c r="L48" s="11" t="str">
        <f t="shared" si="2"/>
        <v>3000.00</v>
      </c>
      <c r="M48" s="11" t="s">
        <v>21</v>
      </c>
      <c r="N48" s="11" t="s">
        <v>21</v>
      </c>
      <c r="O48" s="11" t="s">
        <v>21</v>
      </c>
      <c r="P48" s="13">
        <f t="shared" si="3"/>
        <v>70</v>
      </c>
      <c r="Q48" s="11" t="s">
        <v>21</v>
      </c>
      <c r="R48" s="11" t="s">
        <v>21</v>
      </c>
      <c r="S48" s="16"/>
      <c r="T48" s="15">
        <v>2100</v>
      </c>
      <c r="U48" s="15"/>
      <c r="V48" s="16"/>
      <c r="W48" s="16"/>
      <c r="X48" s="16"/>
    </row>
    <row r="49" spans="1:24" x14ac:dyDescent="0.25">
      <c r="A49" s="5" t="s">
        <v>138</v>
      </c>
      <c r="B49" s="6" t="s">
        <v>139</v>
      </c>
      <c r="C49" s="11" t="s">
        <v>149</v>
      </c>
      <c r="D49" s="11" t="s">
        <v>21</v>
      </c>
      <c r="E49" s="11" t="s">
        <v>21</v>
      </c>
      <c r="F49" s="11" t="s">
        <v>21</v>
      </c>
      <c r="G49" s="11" t="s">
        <v>149</v>
      </c>
      <c r="H49" s="11" t="s">
        <v>21</v>
      </c>
      <c r="I49" s="11">
        <v>0</v>
      </c>
      <c r="J49" s="11">
        <f t="shared" si="0"/>
        <v>0</v>
      </c>
      <c r="K49" s="11">
        <f t="shared" si="4"/>
        <v>1300</v>
      </c>
      <c r="L49" s="11" t="str">
        <f t="shared" si="2"/>
        <v>1300.00</v>
      </c>
      <c r="M49" s="11" t="s">
        <v>21</v>
      </c>
      <c r="N49" s="11" t="s">
        <v>21</v>
      </c>
      <c r="O49" s="11" t="s">
        <v>21</v>
      </c>
      <c r="P49" s="13">
        <f t="shared" si="3"/>
        <v>0</v>
      </c>
      <c r="Q49" s="11" t="s">
        <v>21</v>
      </c>
      <c r="R49" s="11" t="s">
        <v>21</v>
      </c>
      <c r="S49" s="16"/>
      <c r="T49" s="15">
        <v>0</v>
      </c>
      <c r="U49" s="15"/>
      <c r="V49" s="16"/>
      <c r="W49" s="16"/>
      <c r="X49" s="16"/>
    </row>
    <row r="50" spans="1:24" x14ac:dyDescent="0.25">
      <c r="A50" s="5" t="s">
        <v>140</v>
      </c>
      <c r="B50" s="6" t="s">
        <v>141</v>
      </c>
      <c r="C50" s="11" t="s">
        <v>74</v>
      </c>
      <c r="D50" s="11" t="s">
        <v>21</v>
      </c>
      <c r="E50" s="11" t="s">
        <v>21</v>
      </c>
      <c r="F50" s="11" t="s">
        <v>21</v>
      </c>
      <c r="G50" s="11" t="s">
        <v>74</v>
      </c>
      <c r="H50" s="11" t="s">
        <v>21</v>
      </c>
      <c r="I50" s="11">
        <v>0</v>
      </c>
      <c r="J50" s="11">
        <f>I50+T50</f>
        <v>0</v>
      </c>
      <c r="K50" s="11">
        <f t="shared" si="4"/>
        <v>1100</v>
      </c>
      <c r="L50" s="11" t="str">
        <f t="shared" si="2"/>
        <v>1100.00</v>
      </c>
      <c r="M50" s="11" t="s">
        <v>21</v>
      </c>
      <c r="N50" s="11" t="s">
        <v>21</v>
      </c>
      <c r="O50" s="11" t="s">
        <v>21</v>
      </c>
      <c r="P50" s="13">
        <f>J50/G50*100</f>
        <v>0</v>
      </c>
      <c r="Q50" s="11" t="s">
        <v>21</v>
      </c>
      <c r="R50" s="11" t="s">
        <v>21</v>
      </c>
      <c r="S50" s="16"/>
      <c r="T50" s="15">
        <v>0</v>
      </c>
      <c r="U50" s="15"/>
      <c r="V50" s="16"/>
      <c r="W50" s="16"/>
      <c r="X50" s="16"/>
    </row>
    <row r="51" spans="1:24" x14ac:dyDescent="0.25">
      <c r="S51" s="16"/>
      <c r="T51" s="16"/>
      <c r="U51" s="16"/>
      <c r="V51" s="16"/>
      <c r="W51" s="16"/>
      <c r="X51" s="16"/>
    </row>
    <row r="52" spans="1:24" x14ac:dyDescent="0.25">
      <c r="S52" s="16"/>
      <c r="T52" s="16"/>
      <c r="U52" s="16"/>
      <c r="V52" s="16"/>
      <c r="W52" s="16"/>
      <c r="X52" s="16"/>
    </row>
    <row r="53" spans="1:24" x14ac:dyDescent="0.25">
      <c r="S53" s="16"/>
      <c r="T53" s="16"/>
      <c r="U53" s="16"/>
      <c r="V53" s="16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Municipios</dc:creator>
  <cp:lastModifiedBy>Municipios</cp:lastModifiedBy>
  <cp:lastPrinted>2022-09-16T14:23:46Z</cp:lastPrinted>
  <dcterms:created xsi:type="dcterms:W3CDTF">2022-02-14T16:09:01Z</dcterms:created>
  <dcterms:modified xsi:type="dcterms:W3CDTF">2023-01-12T19:16:40Z</dcterms:modified>
</cp:coreProperties>
</file>