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040" firstSheet="1" activeTab="2"/>
  </bookViews>
  <sheets>
    <sheet name="Enero" sheetId="2" state="hidden" r:id="rId1"/>
    <sheet name="Febrero" sheetId="3" r:id="rId2"/>
    <sheet name="Feb" sheetId="4" r:id="rId3"/>
  </sheets>
  <externalReferences>
    <externalReference r:id="rId4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F61" i="4" s="1"/>
  <c r="E60" i="4"/>
  <c r="D60" i="4"/>
  <c r="F60" i="4" s="1"/>
  <c r="C60" i="4"/>
  <c r="D58" i="4"/>
  <c r="F58" i="4" s="1"/>
  <c r="G58" i="4" s="1"/>
  <c r="E57" i="4"/>
  <c r="D57" i="4"/>
  <c r="F57" i="4" s="1"/>
  <c r="C57" i="4"/>
  <c r="D55" i="4"/>
  <c r="F55" i="4" s="1"/>
  <c r="D54" i="4"/>
  <c r="F54" i="4" s="1"/>
  <c r="F53" i="4"/>
  <c r="D53" i="4"/>
  <c r="D52" i="4"/>
  <c r="F52" i="4" s="1"/>
  <c r="H52" i="4" s="1"/>
  <c r="E51" i="4"/>
  <c r="D51" i="4"/>
  <c r="F51" i="4" s="1"/>
  <c r="C51" i="4"/>
  <c r="D49" i="4"/>
  <c r="F49" i="4" s="1"/>
  <c r="H49" i="4" s="1"/>
  <c r="D48" i="4"/>
  <c r="F48" i="4" s="1"/>
  <c r="D47" i="4"/>
  <c r="F47" i="4" s="1"/>
  <c r="H47" i="4" s="1"/>
  <c r="E46" i="4"/>
  <c r="C46" i="4"/>
  <c r="D44" i="4"/>
  <c r="F43" i="4"/>
  <c r="D43" i="4"/>
  <c r="E42" i="4"/>
  <c r="C42" i="4"/>
  <c r="D40" i="4"/>
  <c r="F40" i="4" s="1"/>
  <c r="H40" i="4" s="1"/>
  <c r="D39" i="4"/>
  <c r="F39" i="4" s="1"/>
  <c r="H39" i="4" s="1"/>
  <c r="E38" i="4"/>
  <c r="D38" i="4"/>
  <c r="F38" i="4" s="1"/>
  <c r="C38" i="4"/>
  <c r="G36" i="4"/>
  <c r="D36" i="4"/>
  <c r="F36" i="4" s="1"/>
  <c r="H36" i="4" s="1"/>
  <c r="E35" i="4"/>
  <c r="D35" i="4"/>
  <c r="F35" i="4" s="1"/>
  <c r="C35" i="4"/>
  <c r="D33" i="4"/>
  <c r="D32" i="4"/>
  <c r="F32" i="4" s="1"/>
  <c r="H32" i="4" s="1"/>
  <c r="E31" i="4"/>
  <c r="C31" i="4"/>
  <c r="D29" i="4"/>
  <c r="F29" i="4" s="1"/>
  <c r="D28" i="4"/>
  <c r="F28" i="4" s="1"/>
  <c r="H28" i="4" s="1"/>
  <c r="E27" i="4"/>
  <c r="C27" i="4"/>
  <c r="D25" i="4"/>
  <c r="F25" i="4" s="1"/>
  <c r="H25" i="4" s="1"/>
  <c r="D24" i="4"/>
  <c r="F24" i="4" s="1"/>
  <c r="D23" i="4"/>
  <c r="F23" i="4" s="1"/>
  <c r="H23" i="4" s="1"/>
  <c r="E22" i="4"/>
  <c r="D22" i="4"/>
  <c r="F22" i="4" s="1"/>
  <c r="C22" i="4"/>
  <c r="D20" i="4"/>
  <c r="F20" i="4" s="1"/>
  <c r="H20" i="4" s="1"/>
  <c r="E19" i="4"/>
  <c r="D19" i="4"/>
  <c r="F19" i="4" s="1"/>
  <c r="C19" i="4"/>
  <c r="D17" i="4"/>
  <c r="F17" i="4" s="1"/>
  <c r="H17" i="4" s="1"/>
  <c r="D16" i="4"/>
  <c r="F16" i="4" s="1"/>
  <c r="D15" i="4"/>
  <c r="F15" i="4" s="1"/>
  <c r="H15" i="4" s="1"/>
  <c r="F14" i="4"/>
  <c r="D14" i="4"/>
  <c r="D13" i="4"/>
  <c r="F13" i="4" s="1"/>
  <c r="H13" i="4" s="1"/>
  <c r="D12" i="4"/>
  <c r="F12" i="4" s="1"/>
  <c r="D11" i="4"/>
  <c r="F11" i="4" s="1"/>
  <c r="H11" i="4" s="1"/>
  <c r="F10" i="4"/>
  <c r="D10" i="4"/>
  <c r="D9" i="4"/>
  <c r="F9" i="4" s="1"/>
  <c r="H9" i="4" s="1"/>
  <c r="E8" i="4"/>
  <c r="E7" i="4" s="1"/>
  <c r="C8" i="4"/>
  <c r="C7" i="4" s="1"/>
  <c r="D27" i="4" l="1"/>
  <c r="F27" i="4" s="1"/>
  <c r="G39" i="4"/>
  <c r="D46" i="4"/>
  <c r="F46" i="4" s="1"/>
  <c r="G57" i="4"/>
  <c r="G60" i="4"/>
  <c r="I27" i="4"/>
  <c r="H27" i="4"/>
  <c r="I35" i="4"/>
  <c r="H35" i="4"/>
  <c r="I46" i="4"/>
  <c r="H46" i="4"/>
  <c r="I19" i="4"/>
  <c r="H19" i="4"/>
  <c r="I22" i="4"/>
  <c r="H22" i="4"/>
  <c r="I38" i="4"/>
  <c r="H38" i="4"/>
  <c r="I51" i="4"/>
  <c r="H51" i="4"/>
  <c r="I9" i="4"/>
  <c r="I10" i="4"/>
  <c r="G10" i="4"/>
  <c r="I11" i="4"/>
  <c r="I12" i="4"/>
  <c r="G12" i="4"/>
  <c r="I13" i="4"/>
  <c r="I14" i="4"/>
  <c r="G14" i="4"/>
  <c r="I15" i="4"/>
  <c r="I16" i="4"/>
  <c r="G16" i="4"/>
  <c r="I17" i="4"/>
  <c r="I20" i="4"/>
  <c r="I23" i="4"/>
  <c r="I24" i="4"/>
  <c r="G24" i="4"/>
  <c r="I25" i="4"/>
  <c r="I28" i="4"/>
  <c r="I29" i="4"/>
  <c r="G29" i="4"/>
  <c r="G35" i="4"/>
  <c r="G38" i="4"/>
  <c r="I43" i="4"/>
  <c r="G43" i="4"/>
  <c r="F44" i="4"/>
  <c r="D42" i="4"/>
  <c r="F42" i="4" s="1"/>
  <c r="I47" i="4"/>
  <c r="I48" i="4"/>
  <c r="G48" i="4"/>
  <c r="I49" i="4"/>
  <c r="I52" i="4"/>
  <c r="I53" i="4"/>
  <c r="G53" i="4"/>
  <c r="H54" i="4"/>
  <c r="I54" i="4"/>
  <c r="G54" i="4"/>
  <c r="D8" i="4"/>
  <c r="G9" i="4"/>
  <c r="H10" i="4"/>
  <c r="G11" i="4"/>
  <c r="H12" i="4"/>
  <c r="G13" i="4"/>
  <c r="H14" i="4"/>
  <c r="G15" i="4"/>
  <c r="H16" i="4"/>
  <c r="G17" i="4"/>
  <c r="G19" i="4"/>
  <c r="G20" i="4"/>
  <c r="G22" i="4"/>
  <c r="G23" i="4"/>
  <c r="H24" i="4"/>
  <c r="G25" i="4"/>
  <c r="G27" i="4"/>
  <c r="G28" i="4"/>
  <c r="H29" i="4"/>
  <c r="I32" i="4"/>
  <c r="G32" i="4"/>
  <c r="F33" i="4"/>
  <c r="D31" i="4"/>
  <c r="F31" i="4" s="1"/>
  <c r="I36" i="4"/>
  <c r="I39" i="4"/>
  <c r="I40" i="4"/>
  <c r="G40" i="4"/>
  <c r="H43" i="4"/>
  <c r="G46" i="4"/>
  <c r="G47" i="4"/>
  <c r="H48" i="4"/>
  <c r="G49" i="4"/>
  <c r="G51" i="4"/>
  <c r="G52" i="4"/>
  <c r="H53" i="4"/>
  <c r="I55" i="4"/>
  <c r="G55" i="4"/>
  <c r="H55" i="4"/>
  <c r="H60" i="4"/>
  <c r="I60" i="4"/>
  <c r="I61" i="4"/>
  <c r="G61" i="4"/>
  <c r="H61" i="4"/>
  <c r="H31" i="4" l="1"/>
  <c r="I31" i="4"/>
  <c r="F8" i="4"/>
  <c r="D7" i="4"/>
  <c r="F7" i="4" s="1"/>
  <c r="H44" i="4"/>
  <c r="G44" i="4"/>
  <c r="I44" i="4"/>
  <c r="H33" i="4"/>
  <c r="I33" i="4"/>
  <c r="G33" i="4"/>
  <c r="H42" i="4"/>
  <c r="I42" i="4"/>
  <c r="G31" i="4"/>
  <c r="G42" i="4"/>
  <c r="I7" i="4" l="1"/>
  <c r="H7" i="4"/>
  <c r="G7" i="4"/>
  <c r="I8" i="4"/>
  <c r="H8" i="4"/>
  <c r="G8" i="4"/>
  <c r="I43" i="3" l="1"/>
  <c r="J6" i="3"/>
  <c r="J10" i="3"/>
  <c r="J9" i="3"/>
  <c r="J8" i="3"/>
  <c r="J7" i="3"/>
  <c r="J41" i="3"/>
  <c r="J15" i="3"/>
  <c r="J16" i="3"/>
  <c r="J35" i="3"/>
  <c r="J5" i="3"/>
  <c r="J4" i="3"/>
  <c r="J3" i="3"/>
  <c r="J2" i="3"/>
  <c r="O43" i="3" l="1"/>
  <c r="H43" i="3"/>
  <c r="E43" i="3"/>
  <c r="D43" i="3"/>
  <c r="C43" i="3"/>
  <c r="J42" i="3"/>
  <c r="N42" i="3" s="1"/>
  <c r="F42" i="3"/>
  <c r="N41" i="3"/>
  <c r="F41" i="3"/>
  <c r="J40" i="3"/>
  <c r="F40" i="3"/>
  <c r="J39" i="3"/>
  <c r="F39" i="3"/>
  <c r="J38" i="3"/>
  <c r="N38" i="3" s="1"/>
  <c r="F38" i="3"/>
  <c r="N37" i="3"/>
  <c r="J37" i="3"/>
  <c r="F37" i="3"/>
  <c r="J36" i="3"/>
  <c r="F36" i="3"/>
  <c r="F35" i="3"/>
  <c r="J34" i="3"/>
  <c r="N34" i="3" s="1"/>
  <c r="F34" i="3"/>
  <c r="L34" i="3" s="1"/>
  <c r="J33" i="3"/>
  <c r="N33" i="3" s="1"/>
  <c r="F33" i="3"/>
  <c r="J32" i="3"/>
  <c r="F32" i="3"/>
  <c r="J31" i="3"/>
  <c r="F31" i="3"/>
  <c r="J30" i="3"/>
  <c r="N30" i="3" s="1"/>
  <c r="F30" i="3"/>
  <c r="J29" i="3"/>
  <c r="N29" i="3" s="1"/>
  <c r="F29" i="3"/>
  <c r="J28" i="3"/>
  <c r="F28" i="3"/>
  <c r="J27" i="3"/>
  <c r="F27" i="3"/>
  <c r="J26" i="3"/>
  <c r="F26" i="3"/>
  <c r="N25" i="3"/>
  <c r="J25" i="3"/>
  <c r="F25" i="3"/>
  <c r="J24" i="3"/>
  <c r="F24" i="3"/>
  <c r="J23" i="3"/>
  <c r="F23" i="3"/>
  <c r="N22" i="3"/>
  <c r="L22" i="3"/>
  <c r="J22" i="3"/>
  <c r="F22" i="3"/>
  <c r="J21" i="3"/>
  <c r="N21" i="3" s="1"/>
  <c r="F21" i="3"/>
  <c r="J20" i="3"/>
  <c r="F20" i="3"/>
  <c r="J19" i="3"/>
  <c r="F19" i="3"/>
  <c r="J18" i="3"/>
  <c r="L18" i="3" s="1"/>
  <c r="F18" i="3"/>
  <c r="J17" i="3"/>
  <c r="F17" i="3"/>
  <c r="Q17" i="3" s="1"/>
  <c r="F16" i="3"/>
  <c r="Q16" i="3" s="1"/>
  <c r="N15" i="3"/>
  <c r="F15" i="3"/>
  <c r="Q15" i="3" s="1"/>
  <c r="J14" i="3"/>
  <c r="N14" i="3" s="1"/>
  <c r="F14" i="3"/>
  <c r="N13" i="3"/>
  <c r="J13" i="3"/>
  <c r="F13" i="3"/>
  <c r="J12" i="3"/>
  <c r="N12" i="3" s="1"/>
  <c r="F12" i="3"/>
  <c r="J11" i="3"/>
  <c r="N11" i="3" s="1"/>
  <c r="F11" i="3"/>
  <c r="Q10" i="3"/>
  <c r="L10" i="3"/>
  <c r="F10" i="3"/>
  <c r="F9" i="3"/>
  <c r="F8" i="3"/>
  <c r="Q8" i="3" s="1"/>
  <c r="F7" i="3"/>
  <c r="M7" i="3" s="1"/>
  <c r="F6" i="3"/>
  <c r="F5" i="3"/>
  <c r="M5" i="3" s="1"/>
  <c r="F4" i="3"/>
  <c r="Q4" i="3" s="1"/>
  <c r="N3" i="3"/>
  <c r="F3" i="3"/>
  <c r="M3" i="3" s="1"/>
  <c r="Q2" i="3"/>
  <c r="F2" i="3"/>
  <c r="L2" i="3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2" i="2"/>
  <c r="L30" i="3" l="1"/>
  <c r="N18" i="3"/>
  <c r="L12" i="3"/>
  <c r="K11" i="3"/>
  <c r="G15" i="3"/>
  <c r="L26" i="3"/>
  <c r="N26" i="3"/>
  <c r="L8" i="3"/>
  <c r="L11" i="3"/>
  <c r="R11" i="3"/>
  <c r="R16" i="3"/>
  <c r="L38" i="3"/>
  <c r="L42" i="3"/>
  <c r="K6" i="3"/>
  <c r="R6" i="3"/>
  <c r="M6" i="3"/>
  <c r="G6" i="3"/>
  <c r="P6" i="3" s="1"/>
  <c r="R9" i="3"/>
  <c r="K9" i="3"/>
  <c r="K4" i="3"/>
  <c r="R4" i="3"/>
  <c r="M4" i="3"/>
  <c r="G4" i="3"/>
  <c r="P4" i="3" s="1"/>
  <c r="R7" i="3"/>
  <c r="K7" i="3"/>
  <c r="N9" i="3"/>
  <c r="F43" i="3"/>
  <c r="Q43" i="3" s="1"/>
  <c r="K2" i="3"/>
  <c r="R2" i="3"/>
  <c r="M2" i="3"/>
  <c r="G2" i="3"/>
  <c r="P2" i="3" s="1"/>
  <c r="R5" i="3"/>
  <c r="K5" i="3"/>
  <c r="L6" i="3"/>
  <c r="N7" i="3"/>
  <c r="K10" i="3"/>
  <c r="M10" i="3"/>
  <c r="G10" i="3"/>
  <c r="R3" i="3"/>
  <c r="K3" i="3"/>
  <c r="L4" i="3"/>
  <c r="N5" i="3"/>
  <c r="Q6" i="3"/>
  <c r="K8" i="3"/>
  <c r="R8" i="3"/>
  <c r="M8" i="3"/>
  <c r="G8" i="3"/>
  <c r="P8" i="3" s="1"/>
  <c r="M9" i="3"/>
  <c r="K13" i="3"/>
  <c r="L13" i="3"/>
  <c r="Q13" i="3"/>
  <c r="G13" i="3"/>
  <c r="M13" i="3"/>
  <c r="M14" i="3"/>
  <c r="G14" i="3"/>
  <c r="P14" i="3" s="1"/>
  <c r="R19" i="3"/>
  <c r="M20" i="3"/>
  <c r="G20" i="3"/>
  <c r="K20" i="3"/>
  <c r="Q20" i="3"/>
  <c r="R23" i="3"/>
  <c r="M24" i="3"/>
  <c r="G24" i="3"/>
  <c r="K24" i="3"/>
  <c r="Q24" i="3"/>
  <c r="R27" i="3"/>
  <c r="M28" i="3"/>
  <c r="G28" i="3"/>
  <c r="P28" i="3" s="1"/>
  <c r="K28" i="3"/>
  <c r="Q28" i="3"/>
  <c r="R31" i="3"/>
  <c r="M32" i="3"/>
  <c r="G32" i="3"/>
  <c r="P32" i="3" s="1"/>
  <c r="K32" i="3"/>
  <c r="Q32" i="3"/>
  <c r="P35" i="3"/>
  <c r="R35" i="3"/>
  <c r="M36" i="3"/>
  <c r="G36" i="3"/>
  <c r="P36" i="3" s="1"/>
  <c r="K36" i="3"/>
  <c r="Q36" i="3"/>
  <c r="R39" i="3"/>
  <c r="M40" i="3"/>
  <c r="G40" i="3"/>
  <c r="K40" i="3"/>
  <c r="Q40" i="3"/>
  <c r="M11" i="3"/>
  <c r="M12" i="3"/>
  <c r="G12" i="3"/>
  <c r="P12" i="3" s="1"/>
  <c r="R14" i="3"/>
  <c r="P15" i="3"/>
  <c r="K16" i="3"/>
  <c r="L17" i="3"/>
  <c r="R17" i="3"/>
  <c r="L19" i="3"/>
  <c r="R20" i="3"/>
  <c r="P20" i="3"/>
  <c r="K21" i="3"/>
  <c r="M21" i="3"/>
  <c r="G21" i="3"/>
  <c r="Q21" i="3"/>
  <c r="L23" i="3"/>
  <c r="R24" i="3"/>
  <c r="P24" i="3"/>
  <c r="K25" i="3"/>
  <c r="M25" i="3"/>
  <c r="G25" i="3"/>
  <c r="P25" i="3" s="1"/>
  <c r="Q25" i="3"/>
  <c r="L27" i="3"/>
  <c r="R28" i="3"/>
  <c r="K29" i="3"/>
  <c r="M29" i="3"/>
  <c r="G29" i="3"/>
  <c r="P29" i="3" s="1"/>
  <c r="Q29" i="3"/>
  <c r="L31" i="3"/>
  <c r="R32" i="3"/>
  <c r="K33" i="3"/>
  <c r="M33" i="3"/>
  <c r="G33" i="3"/>
  <c r="Q33" i="3"/>
  <c r="L35" i="3"/>
  <c r="R36" i="3"/>
  <c r="K37" i="3"/>
  <c r="M37" i="3"/>
  <c r="G37" i="3"/>
  <c r="Q37" i="3"/>
  <c r="L39" i="3"/>
  <c r="R40" i="3"/>
  <c r="P40" i="3"/>
  <c r="K41" i="3"/>
  <c r="M41" i="3"/>
  <c r="G41" i="3"/>
  <c r="Q41" i="3"/>
  <c r="J43" i="3"/>
  <c r="N2" i="3"/>
  <c r="L3" i="3"/>
  <c r="Q3" i="3"/>
  <c r="N4" i="3"/>
  <c r="L5" i="3"/>
  <c r="Q5" i="3"/>
  <c r="N6" i="3"/>
  <c r="L7" i="3"/>
  <c r="Q7" i="3"/>
  <c r="N8" i="3"/>
  <c r="L9" i="3"/>
  <c r="Q9" i="3"/>
  <c r="R10" i="3"/>
  <c r="N10" i="3"/>
  <c r="G11" i="3"/>
  <c r="R12" i="3"/>
  <c r="P13" i="3"/>
  <c r="K14" i="3"/>
  <c r="Q14" i="3"/>
  <c r="L15" i="3"/>
  <c r="R15" i="3"/>
  <c r="L16" i="3"/>
  <c r="K17" i="3"/>
  <c r="M17" i="3"/>
  <c r="M18" i="3"/>
  <c r="G18" i="3"/>
  <c r="P18" i="3" s="1"/>
  <c r="K18" i="3"/>
  <c r="Q18" i="3"/>
  <c r="N19" i="3"/>
  <c r="L20" i="3"/>
  <c r="P21" i="3"/>
  <c r="R21" i="3"/>
  <c r="M22" i="3"/>
  <c r="G22" i="3"/>
  <c r="P22" i="3" s="1"/>
  <c r="K22" i="3"/>
  <c r="Q22" i="3"/>
  <c r="N23" i="3"/>
  <c r="L24" i="3"/>
  <c r="R25" i="3"/>
  <c r="M26" i="3"/>
  <c r="G26" i="3"/>
  <c r="P26" i="3" s="1"/>
  <c r="K26" i="3"/>
  <c r="Q26" i="3"/>
  <c r="N27" i="3"/>
  <c r="L28" i="3"/>
  <c r="R29" i="3"/>
  <c r="M30" i="3"/>
  <c r="G30" i="3"/>
  <c r="P30" i="3" s="1"/>
  <c r="K30" i="3"/>
  <c r="Q30" i="3"/>
  <c r="N31" i="3"/>
  <c r="L32" i="3"/>
  <c r="P33" i="3"/>
  <c r="R33" i="3"/>
  <c r="M34" i="3"/>
  <c r="G34" i="3"/>
  <c r="P34" i="3" s="1"/>
  <c r="K34" i="3"/>
  <c r="Q34" i="3"/>
  <c r="N35" i="3"/>
  <c r="L36" i="3"/>
  <c r="P37" i="3"/>
  <c r="R37" i="3"/>
  <c r="M38" i="3"/>
  <c r="G38" i="3"/>
  <c r="P38" i="3" s="1"/>
  <c r="K38" i="3"/>
  <c r="Q38" i="3"/>
  <c r="N39" i="3"/>
  <c r="L40" i="3"/>
  <c r="P41" i="3"/>
  <c r="R41" i="3"/>
  <c r="M42" i="3"/>
  <c r="G42" i="3"/>
  <c r="P42" i="3" s="1"/>
  <c r="K42" i="3"/>
  <c r="Q42" i="3"/>
  <c r="G3" i="3"/>
  <c r="P3" i="3" s="1"/>
  <c r="G5" i="3"/>
  <c r="P5" i="3" s="1"/>
  <c r="G7" i="3"/>
  <c r="P7" i="3" s="1"/>
  <c r="G9" i="3"/>
  <c r="P9" i="3" s="1"/>
  <c r="P10" i="3"/>
  <c r="P11" i="3"/>
  <c r="Q11" i="3"/>
  <c r="K12" i="3"/>
  <c r="Q12" i="3"/>
  <c r="R13" i="3"/>
  <c r="L14" i="3"/>
  <c r="K15" i="3"/>
  <c r="M15" i="3"/>
  <c r="M16" i="3"/>
  <c r="G16" i="3"/>
  <c r="P16" i="3" s="1"/>
  <c r="N16" i="3"/>
  <c r="G17" i="3"/>
  <c r="P17" i="3" s="1"/>
  <c r="N17" i="3"/>
  <c r="R18" i="3"/>
  <c r="K19" i="3"/>
  <c r="M19" i="3"/>
  <c r="G19" i="3"/>
  <c r="P19" i="3" s="1"/>
  <c r="Q19" i="3"/>
  <c r="N20" i="3"/>
  <c r="L21" i="3"/>
  <c r="R22" i="3"/>
  <c r="K23" i="3"/>
  <c r="M23" i="3"/>
  <c r="G23" i="3"/>
  <c r="P23" i="3" s="1"/>
  <c r="Q23" i="3"/>
  <c r="N24" i="3"/>
  <c r="L25" i="3"/>
  <c r="R26" i="3"/>
  <c r="K27" i="3"/>
  <c r="M27" i="3"/>
  <c r="G27" i="3"/>
  <c r="P27" i="3" s="1"/>
  <c r="Q27" i="3"/>
  <c r="N28" i="3"/>
  <c r="L29" i="3"/>
  <c r="R30" i="3"/>
  <c r="K31" i="3"/>
  <c r="M31" i="3"/>
  <c r="G31" i="3"/>
  <c r="P31" i="3" s="1"/>
  <c r="Q31" i="3"/>
  <c r="N32" i="3"/>
  <c r="L33" i="3"/>
  <c r="R34" i="3"/>
  <c r="K35" i="3"/>
  <c r="M35" i="3"/>
  <c r="G35" i="3"/>
  <c r="Q35" i="3"/>
  <c r="N36" i="3"/>
  <c r="L37" i="3"/>
  <c r="R38" i="3"/>
  <c r="K39" i="3"/>
  <c r="M39" i="3"/>
  <c r="G39" i="3"/>
  <c r="P39" i="3" s="1"/>
  <c r="Q39" i="3"/>
  <c r="N40" i="3"/>
  <c r="L41" i="3"/>
  <c r="R42" i="3"/>
  <c r="O43" i="2"/>
  <c r="I43" i="2"/>
  <c r="H43" i="2"/>
  <c r="E43" i="2"/>
  <c r="D43" i="2"/>
  <c r="C43" i="2"/>
  <c r="F42" i="2"/>
  <c r="F41" i="2"/>
  <c r="Q41" i="2" s="1"/>
  <c r="F40" i="2"/>
  <c r="F39" i="2"/>
  <c r="Q39" i="2" s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N23" i="2"/>
  <c r="F23" i="2"/>
  <c r="F22" i="2"/>
  <c r="Q22" i="2" s="1"/>
  <c r="F21" i="2"/>
  <c r="N20" i="2"/>
  <c r="F20" i="2"/>
  <c r="F19" i="2"/>
  <c r="F18" i="2"/>
  <c r="F17" i="2"/>
  <c r="F16" i="2"/>
  <c r="F15" i="2"/>
  <c r="Q15" i="2" s="1"/>
  <c r="F14" i="2"/>
  <c r="Q14" i="2" s="1"/>
  <c r="F13" i="2"/>
  <c r="L13" i="2" s="1"/>
  <c r="F12" i="2"/>
  <c r="F11" i="2"/>
  <c r="F10" i="2"/>
  <c r="F9" i="2"/>
  <c r="F8" i="2"/>
  <c r="F7" i="2"/>
  <c r="F6" i="2"/>
  <c r="K6" i="2" s="1"/>
  <c r="N5" i="2"/>
  <c r="F5" i="2"/>
  <c r="R5" i="2" s="1"/>
  <c r="N4" i="2"/>
  <c r="F4" i="2"/>
  <c r="F3" i="2"/>
  <c r="F2" i="2"/>
  <c r="L43" i="3" l="1"/>
  <c r="G43" i="3"/>
  <c r="R43" i="3"/>
  <c r="P43" i="3"/>
  <c r="K43" i="3"/>
  <c r="N43" i="3"/>
  <c r="M43" i="3"/>
  <c r="K10" i="2"/>
  <c r="L20" i="2"/>
  <c r="Q5" i="2"/>
  <c r="K5" i="2"/>
  <c r="K2" i="2"/>
  <c r="K16" i="2"/>
  <c r="N32" i="2"/>
  <c r="L16" i="2"/>
  <c r="N19" i="2"/>
  <c r="Q16" i="2"/>
  <c r="L39" i="2"/>
  <c r="L38" i="2"/>
  <c r="K8" i="2"/>
  <c r="L32" i="2"/>
  <c r="L24" i="2"/>
  <c r="N13" i="2"/>
  <c r="N35" i="2"/>
  <c r="G5" i="2"/>
  <c r="P5" i="2" s="1"/>
  <c r="Q13" i="2"/>
  <c r="L5" i="2"/>
  <c r="K3" i="2"/>
  <c r="M9" i="2"/>
  <c r="M12" i="2"/>
  <c r="K17" i="2"/>
  <c r="R12" i="2"/>
  <c r="Q38" i="2"/>
  <c r="R9" i="2"/>
  <c r="L33" i="2"/>
  <c r="N16" i="2"/>
  <c r="N21" i="2"/>
  <c r="N27" i="2"/>
  <c r="N31" i="2"/>
  <c r="G4" i="2"/>
  <c r="P4" i="2" s="1"/>
  <c r="K4" i="2"/>
  <c r="N40" i="2"/>
  <c r="R7" i="2"/>
  <c r="R11" i="2"/>
  <c r="N24" i="2"/>
  <c r="L28" i="2"/>
  <c r="N42" i="2"/>
  <c r="N28" i="2"/>
  <c r="J43" i="2"/>
  <c r="R14" i="2"/>
  <c r="M42" i="2"/>
  <c r="L25" i="2"/>
  <c r="G13" i="2"/>
  <c r="P13" i="2" s="1"/>
  <c r="N17" i="2"/>
  <c r="L26" i="2"/>
  <c r="N36" i="2"/>
  <c r="M7" i="2"/>
  <c r="M11" i="2"/>
  <c r="L17" i="2"/>
  <c r="M37" i="2"/>
  <c r="L18" i="2"/>
  <c r="N29" i="2"/>
  <c r="N2" i="2"/>
  <c r="L6" i="2"/>
  <c r="Q6" i="2"/>
  <c r="N7" i="2"/>
  <c r="L8" i="2"/>
  <c r="Q8" i="2"/>
  <c r="N9" i="2"/>
  <c r="Q10" i="2"/>
  <c r="Q18" i="2"/>
  <c r="Q26" i="2"/>
  <c r="M34" i="2"/>
  <c r="G34" i="2"/>
  <c r="P34" i="2" s="1"/>
  <c r="K34" i="2"/>
  <c r="G3" i="2"/>
  <c r="P3" i="2" s="1"/>
  <c r="M3" i="2"/>
  <c r="R3" i="2"/>
  <c r="L4" i="2"/>
  <c r="Q4" i="2"/>
  <c r="G6" i="2"/>
  <c r="P6" i="2" s="1"/>
  <c r="M6" i="2"/>
  <c r="R6" i="2"/>
  <c r="K7" i="2"/>
  <c r="G8" i="2"/>
  <c r="P8" i="2" s="1"/>
  <c r="M8" i="2"/>
  <c r="R8" i="2"/>
  <c r="K9" i="2"/>
  <c r="G10" i="2"/>
  <c r="P10" i="2" s="1"/>
  <c r="M10" i="2"/>
  <c r="R10" i="2"/>
  <c r="K11" i="2"/>
  <c r="K12" i="2"/>
  <c r="K14" i="2"/>
  <c r="L15" i="2"/>
  <c r="R15" i="2"/>
  <c r="M17" i="2"/>
  <c r="R18" i="2"/>
  <c r="K19" i="2"/>
  <c r="M19" i="2"/>
  <c r="G19" i="2"/>
  <c r="P19" i="2" s="1"/>
  <c r="Q19" i="2"/>
  <c r="L21" i="2"/>
  <c r="R22" i="2"/>
  <c r="K23" i="2"/>
  <c r="M23" i="2"/>
  <c r="G23" i="2"/>
  <c r="P23" i="2" s="1"/>
  <c r="Q23" i="2"/>
  <c r="R26" i="2"/>
  <c r="K27" i="2"/>
  <c r="M27" i="2"/>
  <c r="G27" i="2"/>
  <c r="P27" i="2" s="1"/>
  <c r="Q27" i="2"/>
  <c r="L29" i="2"/>
  <c r="R30" i="2"/>
  <c r="K31" i="2"/>
  <c r="M31" i="2"/>
  <c r="G31" i="2"/>
  <c r="P31" i="2" s="1"/>
  <c r="Q31" i="2"/>
  <c r="R34" i="2"/>
  <c r="K35" i="2"/>
  <c r="M35" i="2"/>
  <c r="G35" i="2"/>
  <c r="P35" i="2" s="1"/>
  <c r="Q35" i="2"/>
  <c r="L36" i="2"/>
  <c r="R37" i="2"/>
  <c r="K41" i="2"/>
  <c r="M41" i="2"/>
  <c r="G41" i="2"/>
  <c r="P41" i="2" s="1"/>
  <c r="L3" i="2"/>
  <c r="L10" i="2"/>
  <c r="N11" i="2"/>
  <c r="M22" i="2"/>
  <c r="G22" i="2"/>
  <c r="P22" i="2" s="1"/>
  <c r="K22" i="2"/>
  <c r="R25" i="2"/>
  <c r="M30" i="2"/>
  <c r="G30" i="2"/>
  <c r="P30" i="2" s="1"/>
  <c r="K30" i="2"/>
  <c r="R33" i="2"/>
  <c r="F43" i="2"/>
  <c r="Q43" i="2" s="1"/>
  <c r="L2" i="2"/>
  <c r="Q2" i="2"/>
  <c r="N3" i="2"/>
  <c r="M4" i="2"/>
  <c r="R4" i="2"/>
  <c r="N6" i="2"/>
  <c r="L7" i="2"/>
  <c r="Q7" i="2"/>
  <c r="N8" i="2"/>
  <c r="L9" i="2"/>
  <c r="Q9" i="2"/>
  <c r="N10" i="2"/>
  <c r="L11" i="2"/>
  <c r="Q11" i="2"/>
  <c r="L12" i="2"/>
  <c r="Q12" i="2"/>
  <c r="R13" i="2"/>
  <c r="L14" i="2"/>
  <c r="K15" i="2"/>
  <c r="M15" i="2"/>
  <c r="M16" i="2"/>
  <c r="G16" i="2"/>
  <c r="P16" i="2" s="1"/>
  <c r="G17" i="2"/>
  <c r="P17" i="2" s="1"/>
  <c r="R19" i="2"/>
  <c r="M20" i="2"/>
  <c r="G20" i="2"/>
  <c r="P20" i="2" s="1"/>
  <c r="K20" i="2"/>
  <c r="Q20" i="2"/>
  <c r="L22" i="2"/>
  <c r="R23" i="2"/>
  <c r="M24" i="2"/>
  <c r="G24" i="2"/>
  <c r="P24" i="2" s="1"/>
  <c r="K24" i="2"/>
  <c r="Q24" i="2"/>
  <c r="N25" i="2"/>
  <c r="R27" i="2"/>
  <c r="M28" i="2"/>
  <c r="G28" i="2"/>
  <c r="P28" i="2" s="1"/>
  <c r="K28" i="2"/>
  <c r="Q28" i="2"/>
  <c r="L30" i="2"/>
  <c r="R31" i="2"/>
  <c r="M32" i="2"/>
  <c r="G32" i="2"/>
  <c r="P32" i="2" s="1"/>
  <c r="K32" i="2"/>
  <c r="Q32" i="2"/>
  <c r="N33" i="2"/>
  <c r="L34" i="2"/>
  <c r="R35" i="2"/>
  <c r="N37" i="2"/>
  <c r="K39" i="2"/>
  <c r="M39" i="2"/>
  <c r="G39" i="2"/>
  <c r="P39" i="2" s="1"/>
  <c r="M40" i="2"/>
  <c r="R42" i="2"/>
  <c r="Q3" i="2"/>
  <c r="N12" i="2"/>
  <c r="M18" i="2"/>
  <c r="G18" i="2"/>
  <c r="P18" i="2" s="1"/>
  <c r="K18" i="2"/>
  <c r="R21" i="2"/>
  <c r="M26" i="2"/>
  <c r="G26" i="2"/>
  <c r="P26" i="2" s="1"/>
  <c r="K26" i="2"/>
  <c r="R29" i="2"/>
  <c r="Q30" i="2"/>
  <c r="Q34" i="2"/>
  <c r="R36" i="2"/>
  <c r="G2" i="2"/>
  <c r="P2" i="2" s="1"/>
  <c r="M2" i="2"/>
  <c r="R2" i="2"/>
  <c r="M5" i="2"/>
  <c r="G7" i="2"/>
  <c r="P7" i="2" s="1"/>
  <c r="G9" i="2"/>
  <c r="P9" i="2" s="1"/>
  <c r="G11" i="2"/>
  <c r="P11" i="2" s="1"/>
  <c r="G12" i="2"/>
  <c r="P12" i="2" s="1"/>
  <c r="K13" i="2"/>
  <c r="M13" i="2"/>
  <c r="M14" i="2"/>
  <c r="G14" i="2"/>
  <c r="P14" i="2" s="1"/>
  <c r="N14" i="2"/>
  <c r="G15" i="2"/>
  <c r="P15" i="2" s="1"/>
  <c r="N15" i="2"/>
  <c r="R16" i="2"/>
  <c r="R17" i="2"/>
  <c r="Q17" i="2"/>
  <c r="N18" i="2"/>
  <c r="L19" i="2"/>
  <c r="R20" i="2"/>
  <c r="K21" i="2"/>
  <c r="M21" i="2"/>
  <c r="G21" i="2"/>
  <c r="P21" i="2" s="1"/>
  <c r="Q21" i="2"/>
  <c r="N22" i="2"/>
  <c r="L23" i="2"/>
  <c r="R24" i="2"/>
  <c r="K25" i="2"/>
  <c r="M25" i="2"/>
  <c r="G25" i="2"/>
  <c r="P25" i="2" s="1"/>
  <c r="Q25" i="2"/>
  <c r="N26" i="2"/>
  <c r="L27" i="2"/>
  <c r="R28" i="2"/>
  <c r="K29" i="2"/>
  <c r="M29" i="2"/>
  <c r="G29" i="2"/>
  <c r="P29" i="2" s="1"/>
  <c r="Q29" i="2"/>
  <c r="N30" i="2"/>
  <c r="L31" i="2"/>
  <c r="R32" i="2"/>
  <c r="K33" i="2"/>
  <c r="M33" i="2"/>
  <c r="G33" i="2"/>
  <c r="P33" i="2" s="1"/>
  <c r="Q33" i="2"/>
  <c r="N34" i="2"/>
  <c r="L35" i="2"/>
  <c r="K36" i="2"/>
  <c r="M36" i="2"/>
  <c r="G36" i="2"/>
  <c r="P36" i="2" s="1"/>
  <c r="Q36" i="2"/>
  <c r="K38" i="2"/>
  <c r="M38" i="2"/>
  <c r="G38" i="2"/>
  <c r="P38" i="2" s="1"/>
  <c r="R40" i="2"/>
  <c r="L41" i="2"/>
  <c r="K37" i="2"/>
  <c r="R38" i="2"/>
  <c r="R39" i="2"/>
  <c r="K40" i="2"/>
  <c r="R41" i="2"/>
  <c r="K42" i="2"/>
  <c r="L37" i="2"/>
  <c r="Q37" i="2"/>
  <c r="N38" i="2"/>
  <c r="N39" i="2"/>
  <c r="L40" i="2"/>
  <c r="Q40" i="2"/>
  <c r="N41" i="2"/>
  <c r="L42" i="2"/>
  <c r="Q42" i="2"/>
  <c r="G37" i="2"/>
  <c r="P37" i="2" s="1"/>
  <c r="G40" i="2"/>
  <c r="P40" i="2" s="1"/>
  <c r="G42" i="2"/>
  <c r="P42" i="2" s="1"/>
  <c r="R43" i="2" l="1"/>
  <c r="K43" i="2"/>
  <c r="L43" i="2"/>
  <c r="N43" i="2"/>
  <c r="G43" i="2"/>
  <c r="P43" i="2" s="1"/>
  <c r="M43" i="2"/>
</calcChain>
</file>

<file path=xl/sharedStrings.xml><?xml version="1.0" encoding="utf-8"?>
<sst xmlns="http://schemas.openxmlformats.org/spreadsheetml/2006/main" count="537" uniqueCount="191">
  <si>
    <t>Cta.</t>
  </si>
  <si>
    <t>Descripción</t>
  </si>
  <si>
    <t>PresupuestoLey</t>
  </si>
  <si>
    <t>ContenciónDelGasto</t>
  </si>
  <si>
    <t>PresupuestoModificado</t>
  </si>
  <si>
    <t>Asignado</t>
  </si>
  <si>
    <t>SaldoContratosporEjecutar</t>
  </si>
  <si>
    <t>CompromisoMensual</t>
  </si>
  <si>
    <t>Compromisos/Ejecutados</t>
  </si>
  <si>
    <t>SaldosalaFecha</t>
  </si>
  <si>
    <t>SaldoporAsignar</t>
  </si>
  <si>
    <t>SaldoAnual</t>
  </si>
  <si>
    <t>Pagado</t>
  </si>
  <si>
    <t>PorPagarAlaFecha</t>
  </si>
  <si>
    <t>% Ejec (CompEjec vs PresAsig)</t>
  </si>
  <si>
    <t>% Ejec (CompMens vs PresMod)</t>
  </si>
  <si>
    <t>% Ejec (CompEjec vs PresMod)</t>
  </si>
  <si>
    <t>1</t>
  </si>
  <si>
    <t>PERSONAL FIJO (SUELDOS)</t>
  </si>
  <si>
    <t>0.00</t>
  </si>
  <si>
    <t>2</t>
  </si>
  <si>
    <t>PERSONAL TRANSITORIO</t>
  </si>
  <si>
    <t>20</t>
  </si>
  <si>
    <t>DIETAS</t>
  </si>
  <si>
    <t>30</t>
  </si>
  <si>
    <t>GASTOS DE REPRESENTACION FIJOS</t>
  </si>
  <si>
    <t>50</t>
  </si>
  <si>
    <t>XIII MES</t>
  </si>
  <si>
    <t>71</t>
  </si>
  <si>
    <t>CUOTA PATRONAL DE SEGURO SOCIAL</t>
  </si>
  <si>
    <t>72</t>
  </si>
  <si>
    <t>CUOTA PATRONAL DE SEGURO EDUCATIVO</t>
  </si>
  <si>
    <t>73</t>
  </si>
  <si>
    <t>CUOTA PATRONAL DE RIESGO PROFESIONAL</t>
  </si>
  <si>
    <t>74</t>
  </si>
  <si>
    <t>CUOTA PATRONAL PARA EL FONDO COMPLEMENT.</t>
  </si>
  <si>
    <t>91</t>
  </si>
  <si>
    <t>SUELDOS</t>
  </si>
  <si>
    <t>114</t>
  </si>
  <si>
    <t>ENERGIA ELECTRICA</t>
  </si>
  <si>
    <t>115</t>
  </si>
  <si>
    <t>TELECOMUNICACIONES</t>
  </si>
  <si>
    <t>120</t>
  </si>
  <si>
    <t>IMPRESION, ENCUADERNACION Y OTROS</t>
  </si>
  <si>
    <t>141</t>
  </si>
  <si>
    <t>151</t>
  </si>
  <si>
    <t>TRANSPORTE DENTRO DEL PAIS</t>
  </si>
  <si>
    <t>164</t>
  </si>
  <si>
    <t>GASTOS DE SEGUROS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</si>
  <si>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</si>
  <si>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</si>
  <si>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</si>
  <si>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</si>
  <si>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</si>
  <si>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</si>
  <si>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>189</t>
  </si>
  <si>
    <t>OTROS MANTENIMIENTOS Y REPARACIONES</t>
  </si>
  <si>
    <t>201</t>
  </si>
  <si>
    <t>ALIMENTO PARA CONSUMO HUMANO</t>
  </si>
  <si>
    <t>211</t>
  </si>
  <si>
    <t>ACABADO TEXTIL</t>
  </si>
  <si>
    <t>212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</si>
  <si>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</si>
  <si>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</si>
  <si>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</si>
  <si>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</si>
  <si>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</si>
  <si>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</si>
  <si>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</si>
  <si>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</si>
  <si>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</si>
  <si>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261</t>
  </si>
  <si>
    <t>ARTICULOS O PRODUCTOS</t>
  </si>
  <si>
    <t>262</t>
  </si>
  <si>
    <t>HERRAMIENTAS E INSTRUMENTOS</t>
  </si>
  <si>
    <t>265</t>
  </si>
  <si>
    <t>MATERIALES Y SUMINISTROS DE COMPUTACION</t>
  </si>
  <si>
    <t>269</t>
  </si>
  <si>
    <t>OTROS PRODUCTOS VARIOS</t>
  </si>
  <si>
    <t>273</t>
  </si>
  <si>
    <t>UTILES DE ASEO Y LIMPIEZA</t>
  </si>
  <si>
    <t>275</t>
  </si>
  <si>
    <t>UTILES Y MATERIALES DE OFICINA</t>
  </si>
  <si>
    <t>280</t>
  </si>
  <si>
    <t>REPUESTOS</t>
  </si>
  <si>
    <t>340</t>
  </si>
  <si>
    <t>EQUIPO DE OFICINA</t>
  </si>
  <si>
    <t>370</t>
  </si>
  <si>
    <t>MAQUINARIA Y EQUIPOS VARIOS</t>
  </si>
  <si>
    <t>380</t>
  </si>
  <si>
    <t>EQUIPO DE COMPUTACIÓN</t>
  </si>
  <si>
    <t>611</t>
  </si>
  <si>
    <t>DONATIVOS A PERSONAS</t>
  </si>
  <si>
    <t>624</t>
  </si>
  <si>
    <t>ADIESTRAMIENTO Y ESTUDIOS</t>
  </si>
  <si>
    <t>646</t>
  </si>
  <si>
    <t>MUNICIPALIDADES Y JUNTAS COMUNALES</t>
  </si>
  <si>
    <t>930</t>
  </si>
  <si>
    <t>IMPREVISTOS</t>
  </si>
  <si>
    <t>CréditosExtraordinarios/Trasladdos</t>
  </si>
  <si>
    <t>VIÁTICOSS DENTRO DEL PAIS</t>
  </si>
  <si>
    <t>TOTALES</t>
  </si>
  <si>
    <t>MUNICIPIO DE TABOGA</t>
  </si>
  <si>
    <t>EJECUCIÓN PRESUPUESTARIA DE INGRESOS</t>
  </si>
  <si>
    <t>PRESUPUESTO DE RENTAS Y GASTOS</t>
  </si>
  <si>
    <t>AFORO #</t>
  </si>
  <si>
    <t>DETALLE</t>
  </si>
  <si>
    <t>Presupuesto Anual</t>
  </si>
  <si>
    <t>EJECUCION DE RECAUDO MENSUAL</t>
  </si>
  <si>
    <t>INGRESO A LA FECHA</t>
  </si>
  <si>
    <t>SALDO POR RECAUDAR</t>
  </si>
  <si>
    <t>PorcentualMes</t>
  </si>
  <si>
    <t>PorcentualAcum</t>
  </si>
  <si>
    <t>ENERO</t>
  </si>
  <si>
    <t>FEBRERO</t>
  </si>
  <si>
    <t>TOTAL DE INGRESOS</t>
  </si>
  <si>
    <t>Actividades comerciales y de servicios</t>
  </si>
  <si>
    <t>11.25.05</t>
  </si>
  <si>
    <t>Establecimientos de ventas al por menor</t>
  </si>
  <si>
    <t>11.25.06</t>
  </si>
  <si>
    <t>Establecimientos de ventas de licor al por menor</t>
  </si>
  <si>
    <t>11.25.20</t>
  </si>
  <si>
    <t>Depósitos Comerciales</t>
  </si>
  <si>
    <t>11.25.30</t>
  </si>
  <si>
    <t>Rótulos, anuncios y avisos</t>
  </si>
  <si>
    <t>11.25.35</t>
  </si>
  <si>
    <t>Aparatos de medición</t>
  </si>
  <si>
    <t>11.25.40</t>
  </si>
  <si>
    <t>Restaurantes, cafés y otros establecimientos de expendio de comida</t>
  </si>
  <si>
    <t>11.25.43</t>
  </si>
  <si>
    <t>Hoteles y moteles</t>
  </si>
  <si>
    <t>11.25.44</t>
  </si>
  <si>
    <t>Casas de alojamiento ocasional</t>
  </si>
  <si>
    <t>11.25.99</t>
  </si>
  <si>
    <t>Otros N.E.O.C.</t>
  </si>
  <si>
    <t>Actividades Industriales</t>
  </si>
  <si>
    <t>11.26.99</t>
  </si>
  <si>
    <t>Otras FABRICAS N.E.O.C.</t>
  </si>
  <si>
    <t>Otros impuestos indirectos</t>
  </si>
  <si>
    <t>11.28.04</t>
  </si>
  <si>
    <t>Edificaciones y reedificaciones</t>
  </si>
  <si>
    <t>11.28.11</t>
  </si>
  <si>
    <t>Circulación de vehículos particulares</t>
  </si>
  <si>
    <t>11.28.14</t>
  </si>
  <si>
    <t>Circulación de motocicletas</t>
  </si>
  <si>
    <t>Arrendamientos</t>
  </si>
  <si>
    <t>12.11.01</t>
  </si>
  <si>
    <t>Edificios y locales</t>
  </si>
  <si>
    <t>12.11.02</t>
  </si>
  <si>
    <t xml:space="preserve">Arrendamiento de tierras </t>
  </si>
  <si>
    <t>Ingresos por venta de bienes</t>
  </si>
  <si>
    <t>12.13.08</t>
  </si>
  <si>
    <t>Placas</t>
  </si>
  <si>
    <t>12.13.99</t>
  </si>
  <si>
    <t>Ventas de bienes N.E.O.C.</t>
  </si>
  <si>
    <t>Ingresos por venta de servicios</t>
  </si>
  <si>
    <t>12.14.02</t>
  </si>
  <si>
    <t>Aseo y recolección de basura</t>
  </si>
  <si>
    <t>Subsidios</t>
  </si>
  <si>
    <t>12.31.03</t>
  </si>
  <si>
    <t>Presidencia 2020</t>
  </si>
  <si>
    <t>Aporte Extraordinario</t>
  </si>
  <si>
    <t>Derechos</t>
  </si>
  <si>
    <t>12.41.09</t>
  </si>
  <si>
    <t>Extracción de arena</t>
  </si>
  <si>
    <t>12.41.15</t>
  </si>
  <si>
    <t>Permisos para industrias callejeras</t>
  </si>
  <si>
    <t>Tasas</t>
  </si>
  <si>
    <t>12.42.20</t>
  </si>
  <si>
    <t>Expedición de documentos</t>
  </si>
  <si>
    <t>12.42.21</t>
  </si>
  <si>
    <t>Refrendo de documentos</t>
  </si>
  <si>
    <t>12.42.34</t>
  </si>
  <si>
    <t>Servicio de administración de cobros y préstamos</t>
  </si>
  <si>
    <t>Ingresos varios</t>
  </si>
  <si>
    <t>12.60.01</t>
  </si>
  <si>
    <t>Multas</t>
  </si>
  <si>
    <t>12.60.10</t>
  </si>
  <si>
    <t>Vigencias expiradas</t>
  </si>
  <si>
    <t>12.60.11</t>
  </si>
  <si>
    <t>Reintegros</t>
  </si>
  <si>
    <t>12.60.99</t>
  </si>
  <si>
    <t>Otros ingresos</t>
  </si>
  <si>
    <t>Saldo en caja</t>
  </si>
  <si>
    <t>14.20.01</t>
  </si>
  <si>
    <t>Disponible en banco</t>
  </si>
  <si>
    <t>Venta de Bienes Inmuebles</t>
  </si>
  <si>
    <t>Terrenos</t>
  </si>
  <si>
    <t>PREPARADO POR:</t>
  </si>
  <si>
    <t>KRISTY PHILLIPS</t>
  </si>
  <si>
    <t>RECAUDADORA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</si>
</sst>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??_-;_-@"/>
    <numFmt numFmtId="166" formatCode="0.000%"/>
    <numFmt numFmtId="167" formatCode="d\.m\.yy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43" fontId="0" fillId="2" borderId="1" xfId="0" applyNumberFormat="1" applyFill="1" applyBorder="1"/>
    <xf numFmtId="10" fontId="0" fillId="2" borderId="1" xfId="0" applyNumberFormat="1" applyFill="1" applyBorder="1"/>
    <xf numFmtId="0" fontId="0" fillId="2" borderId="0" xfId="0" applyFill="1"/>
    <xf numFmtId="43" fontId="0" fillId="2" borderId="0" xfId="0" applyNumberFormat="1" applyFill="1"/>
    <xf numFmtId="0" fontId="4" fillId="4" borderId="0" xfId="1" applyFont="1" applyFill="1" applyBorder="1" applyAlignment="1">
      <alignment vertical="center" wrapText="1"/>
    </xf>
    <xf numFmtId="0" fontId="1" fillId="0" borderId="0" xfId="1"/>
    <xf numFmtId="0" fontId="2" fillId="4" borderId="15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vertical="center" wrapText="1"/>
    </xf>
    <xf numFmtId="0" fontId="2" fillId="4" borderId="15" xfId="1" applyFont="1" applyFill="1" applyBorder="1" applyAlignment="1">
      <alignment vertical="center" wrapText="1"/>
    </xf>
    <xf numFmtId="164" fontId="2" fillId="4" borderId="15" xfId="1" applyNumberFormat="1" applyFont="1" applyFill="1" applyBorder="1" applyAlignment="1">
      <alignment vertical="center" wrapText="1"/>
    </xf>
    <xf numFmtId="165" fontId="2" fillId="4" borderId="15" xfId="1" applyNumberFormat="1" applyFont="1" applyFill="1" applyBorder="1" applyAlignment="1">
      <alignment vertical="center" wrapText="1"/>
    </xf>
    <xf numFmtId="164" fontId="2" fillId="4" borderId="19" xfId="1" applyNumberFormat="1" applyFont="1" applyFill="1" applyBorder="1" applyAlignment="1">
      <alignment vertical="center" wrapText="1"/>
    </xf>
    <xf numFmtId="166" fontId="2" fillId="4" borderId="19" xfId="1" applyNumberFormat="1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 wrapText="1"/>
    </xf>
    <xf numFmtId="0" fontId="4" fillId="4" borderId="18" xfId="1" applyFont="1" applyFill="1" applyBorder="1" applyAlignment="1">
      <alignment vertical="center" wrapText="1"/>
    </xf>
    <xf numFmtId="0" fontId="4" fillId="4" borderId="15" xfId="1" applyFont="1" applyFill="1" applyBorder="1" applyAlignment="1">
      <alignment vertical="center" wrapText="1"/>
    </xf>
    <xf numFmtId="164" fontId="4" fillId="4" borderId="15" xfId="1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vertical="center" wrapText="1"/>
    </xf>
    <xf numFmtId="0" fontId="4" fillId="4" borderId="21" xfId="1" applyFont="1" applyFill="1" applyBorder="1" applyAlignment="1">
      <alignment vertical="center" wrapText="1"/>
    </xf>
    <xf numFmtId="164" fontId="4" fillId="4" borderId="21" xfId="1" applyNumberFormat="1" applyFont="1" applyFill="1" applyBorder="1" applyAlignment="1">
      <alignment vertical="center" wrapText="1"/>
    </xf>
    <xf numFmtId="165" fontId="2" fillId="4" borderId="21" xfId="1" applyNumberFormat="1" applyFont="1" applyFill="1" applyBorder="1" applyAlignment="1">
      <alignment vertical="center" wrapText="1"/>
    </xf>
    <xf numFmtId="164" fontId="2" fillId="4" borderId="22" xfId="1" applyNumberFormat="1" applyFont="1" applyFill="1" applyBorder="1" applyAlignment="1">
      <alignment vertical="center" wrapText="1"/>
    </xf>
    <xf numFmtId="10" fontId="2" fillId="4" borderId="19" xfId="1" applyNumberFormat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164" fontId="4" fillId="4" borderId="0" xfId="1" applyNumberFormat="1" applyFont="1" applyFill="1" applyBorder="1" applyAlignment="1">
      <alignment vertical="center" wrapText="1"/>
    </xf>
    <xf numFmtId="0" fontId="4" fillId="4" borderId="23" xfId="1" applyFont="1" applyFill="1" applyBorder="1" applyAlignment="1">
      <alignment vertical="center" wrapText="1"/>
    </xf>
    <xf numFmtId="166" fontId="4" fillId="4" borderId="23" xfId="1" applyNumberFormat="1" applyFont="1" applyFill="1" applyBorder="1" applyAlignment="1">
      <alignment vertical="center" wrapText="1"/>
    </xf>
    <xf numFmtId="167" fontId="4" fillId="4" borderId="18" xfId="1" applyNumberFormat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vertical="center" wrapText="1"/>
    </xf>
    <xf numFmtId="0" fontId="4" fillId="4" borderId="25" xfId="1" applyFont="1" applyFill="1" applyBorder="1" applyAlignment="1">
      <alignment vertical="center" wrapText="1"/>
    </xf>
    <xf numFmtId="0" fontId="4" fillId="4" borderId="26" xfId="1" applyFont="1" applyFill="1" applyBorder="1" applyAlignment="1">
      <alignment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3" fillId="0" borderId="17" xfId="1" applyFont="1" applyBorder="1"/>
    <xf numFmtId="0" fontId="2" fillId="3" borderId="2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2" fillId="3" borderId="4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2" fillId="3" borderId="5" xfId="1" applyFont="1" applyFill="1" applyBorder="1" applyAlignment="1">
      <alignment horizontal="center" vertical="center" wrapText="1"/>
    </xf>
    <xf numFmtId="0" fontId="3" fillId="0" borderId="6" xfId="1" applyFont="1" applyBorder="1"/>
    <xf numFmtId="0" fontId="2" fillId="4" borderId="7" xfId="1" applyFont="1" applyFill="1" applyBorder="1" applyAlignment="1">
      <alignment horizontal="center" vertical="center" wrapText="1"/>
    </xf>
    <xf numFmtId="0" fontId="3" fillId="0" borderId="13" xfId="1" applyFont="1" applyBorder="1"/>
    <xf numFmtId="0" fontId="2" fillId="4" borderId="8" xfId="1" applyFont="1" applyFill="1" applyBorder="1" applyAlignment="1">
      <alignment horizontal="center" vertical="center" wrapText="1"/>
    </xf>
    <xf numFmtId="0" fontId="3" fillId="0" borderId="14" xfId="1" applyFont="1" applyBorder="1"/>
    <xf numFmtId="0" fontId="2" fillId="4" borderId="9" xfId="1" applyFont="1" applyFill="1" applyBorder="1" applyAlignment="1">
      <alignment horizontal="left" vertical="center" wrapText="1"/>
    </xf>
    <xf numFmtId="0" fontId="3" fillId="0" borderId="10" xfId="1" applyFont="1" applyBorder="1"/>
    <xf numFmtId="0" fontId="2" fillId="4" borderId="11" xfId="1" applyFont="1" applyFill="1" applyBorder="1" applyAlignment="1">
      <alignment horizontal="center" vertical="center" wrapText="1"/>
    </xf>
    <xf numFmtId="0" fontId="3" fillId="0" borderId="16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de%20Ingresos%20RyG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o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9">
          <cell r="D9">
            <v>540</v>
          </cell>
        </row>
        <row r="10">
          <cell r="D10">
            <v>1755</v>
          </cell>
        </row>
        <row r="11">
          <cell r="D11">
            <v>10000</v>
          </cell>
        </row>
        <row r="12">
          <cell r="D12">
            <v>300</v>
          </cell>
        </row>
        <row r="13">
          <cell r="D13"/>
        </row>
        <row r="14">
          <cell r="D14">
            <v>188</v>
          </cell>
        </row>
        <row r="15">
          <cell r="D15"/>
        </row>
        <row r="16">
          <cell r="D16">
            <v>30</v>
          </cell>
        </row>
        <row r="17">
          <cell r="D17">
            <v>4757</v>
          </cell>
        </row>
        <row r="20">
          <cell r="D20">
            <v>0</v>
          </cell>
        </row>
        <row r="23">
          <cell r="D23">
            <v>536.15</v>
          </cell>
        </row>
        <row r="24">
          <cell r="D24"/>
        </row>
        <row r="25">
          <cell r="D25">
            <v>200</v>
          </cell>
        </row>
        <row r="28">
          <cell r="D28"/>
        </row>
        <row r="29">
          <cell r="D29">
            <v>595</v>
          </cell>
        </row>
        <row r="32">
          <cell r="D32"/>
        </row>
        <row r="33">
          <cell r="D33"/>
        </row>
        <row r="36">
          <cell r="D36">
            <v>1144.3</v>
          </cell>
        </row>
        <row r="39">
          <cell r="D39"/>
        </row>
        <row r="40">
          <cell r="D40">
            <v>300000</v>
          </cell>
        </row>
        <row r="43">
          <cell r="D43">
            <v>15</v>
          </cell>
        </row>
        <row r="44">
          <cell r="D44">
            <v>20</v>
          </cell>
        </row>
        <row r="47">
          <cell r="D47">
            <v>80</v>
          </cell>
        </row>
        <row r="48">
          <cell r="D48"/>
        </row>
        <row r="49">
          <cell r="D49"/>
        </row>
        <row r="52">
          <cell r="D52"/>
        </row>
        <row r="53">
          <cell r="D53">
            <v>5703.5</v>
          </cell>
        </row>
        <row r="54">
          <cell r="D54"/>
        </row>
        <row r="55">
          <cell r="D55"/>
        </row>
        <row r="58">
          <cell r="D58">
            <v>0</v>
          </cell>
        </row>
        <row r="61">
          <cell r="D61">
            <v>25.88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I9" sqref="I9"/>
    </sheetView>
  </sheetViews>
  <sheetFormatPr baseColWidth="10" defaultColWidth="11.5703125" defaultRowHeight="15"/>
  <cols>
    <col min="1" max="1" width="4.42578125" style="7" bestFit="1" customWidth="1"/>
    <col min="2" max="2" width="48.5703125" style="7" bestFit="1" customWidth="1"/>
    <col min="3" max="3" width="14.42578125" style="7" customWidth="1"/>
    <col min="4" max="4" width="18.140625" style="7" customWidth="1"/>
    <col min="5" max="5" width="30.28515625" style="7" customWidth="1"/>
    <col min="6" max="6" width="20.42578125" style="7" customWidth="1"/>
    <col min="7" max="7" width="11.28515625" style="7" customWidth="1"/>
    <col min="8" max="8" width="23.42578125" style="7" customWidth="1"/>
    <col min="9" max="9" width="19" style="7" customWidth="1"/>
    <col min="10" max="10" width="16.85546875" style="7" bestFit="1" customWidth="1"/>
    <col min="11" max="11" width="14.28515625" style="7" bestFit="1" customWidth="1"/>
    <col min="12" max="12" width="14.5703125" style="7" bestFit="1" customWidth="1"/>
    <col min="13" max="13" width="11.28515625" style="7" bestFit="1" customWidth="1"/>
    <col min="14" max="14" width="10.28515625" style="7" bestFit="1" customWidth="1"/>
    <col min="15" max="15" width="16.7109375" style="7" bestFit="1" customWidth="1"/>
    <col min="16" max="17" width="13.7109375" style="7" customWidth="1"/>
    <col min="18" max="18" width="16.140625" style="7" customWidth="1"/>
    <col min="19" max="16384" width="11.5703125" style="7"/>
  </cols>
  <sheetData>
    <row r="1" spans="1:18" s="2" customFormat="1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>
      <c r="A2" s="3" t="s">
        <v>17</v>
      </c>
      <c r="B2" s="4" t="s">
        <v>18</v>
      </c>
      <c r="C2" s="5">
        <v>253380</v>
      </c>
      <c r="D2" s="5" t="s">
        <v>19</v>
      </c>
      <c r="E2" s="5" t="s">
        <v>19</v>
      </c>
      <c r="F2" s="5">
        <f>+C2-D2+E2</f>
        <v>253380</v>
      </c>
      <c r="G2" s="5">
        <f>+F2</f>
        <v>253380</v>
      </c>
      <c r="H2" s="5" t="s">
        <v>19</v>
      </c>
      <c r="I2" s="5">
        <v>19015</v>
      </c>
      <c r="J2" s="5">
        <f>+I2</f>
        <v>19015</v>
      </c>
      <c r="K2" s="5">
        <f>+F2-J2</f>
        <v>234365</v>
      </c>
      <c r="L2" s="5">
        <f t="shared" ref="L2:L42" si="0">+F2-J2</f>
        <v>234365</v>
      </c>
      <c r="M2" s="5">
        <f>+F2-J2</f>
        <v>234365</v>
      </c>
      <c r="N2" s="5">
        <f t="shared" ref="N2:N42" si="1">+J2</f>
        <v>19015</v>
      </c>
      <c r="O2" s="5">
        <v>0</v>
      </c>
      <c r="P2" s="6">
        <f>+J2/G2</f>
        <v>7.5045386376193859E-2</v>
      </c>
      <c r="Q2" s="6">
        <f>+I2/F2</f>
        <v>7.5045386376193859E-2</v>
      </c>
      <c r="R2" s="6">
        <f>+J2/F2</f>
        <v>7.5045386376193859E-2</v>
      </c>
    </row>
    <row r="3" spans="1:18">
      <c r="A3" s="3" t="s">
        <v>20</v>
      </c>
      <c r="B3" s="4" t="s">
        <v>21</v>
      </c>
      <c r="C3" s="5">
        <v>105600</v>
      </c>
      <c r="D3" s="5" t="s">
        <v>19</v>
      </c>
      <c r="E3" s="5" t="s">
        <v>19</v>
      </c>
      <c r="F3" s="5">
        <f t="shared" ref="F3:F42" si="2">+C3-D3+E3</f>
        <v>105600</v>
      </c>
      <c r="G3" s="5">
        <f t="shared" ref="G3:G42" si="3">+F3</f>
        <v>105600</v>
      </c>
      <c r="H3" s="5" t="s">
        <v>19</v>
      </c>
      <c r="I3" s="5">
        <v>2240</v>
      </c>
      <c r="J3" s="5">
        <f t="shared" ref="J3:J42" si="4">+I3</f>
        <v>2240</v>
      </c>
      <c r="K3" s="5">
        <f t="shared" ref="K3:K42" si="5">+F3-J3</f>
        <v>103360</v>
      </c>
      <c r="L3" s="5">
        <f t="shared" si="0"/>
        <v>103360</v>
      </c>
      <c r="M3" s="5">
        <f t="shared" ref="M3:M42" si="6">+F3-J3</f>
        <v>103360</v>
      </c>
      <c r="N3" s="5">
        <f t="shared" si="1"/>
        <v>2240</v>
      </c>
      <c r="O3" s="5">
        <v>0</v>
      </c>
      <c r="P3" s="6">
        <f t="shared" ref="P3:P43" si="7">+J3/G3</f>
        <v>2.1212121212121213E-2</v>
      </c>
      <c r="Q3" s="6">
        <f t="shared" ref="Q3:Q43" si="8">+I3/F3</f>
        <v>2.1212121212121213E-2</v>
      </c>
      <c r="R3" s="6">
        <f t="shared" ref="R3:R43" si="9">+J3/F3</f>
        <v>2.1212121212121213E-2</v>
      </c>
    </row>
    <row r="4" spans="1:18">
      <c r="A4" s="3" t="s">
        <v>22</v>
      </c>
      <c r="B4" s="4" t="s">
        <v>23</v>
      </c>
      <c r="C4" s="5">
        <v>6000</v>
      </c>
      <c r="D4" s="5" t="s">
        <v>19</v>
      </c>
      <c r="E4" s="5" t="s">
        <v>19</v>
      </c>
      <c r="F4" s="5">
        <f t="shared" si="2"/>
        <v>6000</v>
      </c>
      <c r="G4" s="5">
        <f t="shared" si="3"/>
        <v>6000</v>
      </c>
      <c r="H4" s="5" t="s">
        <v>19</v>
      </c>
      <c r="I4" s="5">
        <v>400</v>
      </c>
      <c r="J4" s="5">
        <f t="shared" si="4"/>
        <v>400</v>
      </c>
      <c r="K4" s="5">
        <f t="shared" si="5"/>
        <v>5600</v>
      </c>
      <c r="L4" s="5">
        <f t="shared" si="0"/>
        <v>5600</v>
      </c>
      <c r="M4" s="5">
        <f t="shared" si="6"/>
        <v>5600</v>
      </c>
      <c r="N4" s="5">
        <f t="shared" si="1"/>
        <v>400</v>
      </c>
      <c r="O4" s="5">
        <v>0</v>
      </c>
      <c r="P4" s="6">
        <f t="shared" si="7"/>
        <v>6.6666666666666666E-2</v>
      </c>
      <c r="Q4" s="6">
        <f t="shared" si="8"/>
        <v>6.6666666666666666E-2</v>
      </c>
      <c r="R4" s="6">
        <f t="shared" si="9"/>
        <v>6.6666666666666666E-2</v>
      </c>
    </row>
    <row r="5" spans="1:18">
      <c r="A5" s="3" t="s">
        <v>24</v>
      </c>
      <c r="B5" s="4" t="s">
        <v>25</v>
      </c>
      <c r="C5" s="5">
        <v>70200</v>
      </c>
      <c r="D5" s="5" t="s">
        <v>19</v>
      </c>
      <c r="E5" s="5" t="s">
        <v>19</v>
      </c>
      <c r="F5" s="5">
        <f t="shared" si="2"/>
        <v>70200</v>
      </c>
      <c r="G5" s="5">
        <f t="shared" si="3"/>
        <v>70200</v>
      </c>
      <c r="H5" s="5" t="s">
        <v>19</v>
      </c>
      <c r="I5" s="5">
        <v>4350</v>
      </c>
      <c r="J5" s="5">
        <f t="shared" si="4"/>
        <v>4350</v>
      </c>
      <c r="K5" s="5">
        <f t="shared" si="5"/>
        <v>65850</v>
      </c>
      <c r="L5" s="5">
        <f t="shared" si="0"/>
        <v>65850</v>
      </c>
      <c r="M5" s="5">
        <f t="shared" si="6"/>
        <v>65850</v>
      </c>
      <c r="N5" s="5">
        <f t="shared" si="1"/>
        <v>4350</v>
      </c>
      <c r="O5" s="5">
        <v>0</v>
      </c>
      <c r="P5" s="6">
        <f t="shared" si="7"/>
        <v>6.1965811965811968E-2</v>
      </c>
      <c r="Q5" s="6">
        <f t="shared" si="8"/>
        <v>6.1965811965811968E-2</v>
      </c>
      <c r="R5" s="6">
        <f t="shared" si="9"/>
        <v>6.1965811965811968E-2</v>
      </c>
    </row>
    <row r="6" spans="1:18">
      <c r="A6" s="3" t="s">
        <v>26</v>
      </c>
      <c r="B6" s="4" t="s">
        <v>27</v>
      </c>
      <c r="C6" s="5">
        <v>21050</v>
      </c>
      <c r="D6" s="5" t="s">
        <v>19</v>
      </c>
      <c r="E6" s="5" t="s">
        <v>19</v>
      </c>
      <c r="F6" s="5">
        <f t="shared" si="2"/>
        <v>21050</v>
      </c>
      <c r="G6" s="5">
        <f t="shared" si="3"/>
        <v>21050</v>
      </c>
      <c r="H6" s="5" t="s">
        <v>19</v>
      </c>
      <c r="I6" s="5">
        <v>4999.99</v>
      </c>
      <c r="J6" s="5">
        <f t="shared" si="4"/>
        <v>4999.99</v>
      </c>
      <c r="K6" s="5">
        <f t="shared" si="5"/>
        <v>16050.01</v>
      </c>
      <c r="L6" s="5">
        <f t="shared" si="0"/>
        <v>16050.01</v>
      </c>
      <c r="M6" s="5">
        <f t="shared" si="6"/>
        <v>16050.01</v>
      </c>
      <c r="N6" s="5">
        <f t="shared" si="1"/>
        <v>4999.99</v>
      </c>
      <c r="O6" s="5">
        <v>0</v>
      </c>
      <c r="P6" s="6">
        <f t="shared" si="7"/>
        <v>0.237529216152019</v>
      </c>
      <c r="Q6" s="6">
        <f t="shared" si="8"/>
        <v>0.237529216152019</v>
      </c>
      <c r="R6" s="6">
        <f t="shared" si="9"/>
        <v>0.237529216152019</v>
      </c>
    </row>
    <row r="7" spans="1:18">
      <c r="A7" s="3" t="s">
        <v>28</v>
      </c>
      <c r="B7" s="4" t="s">
        <v>29</v>
      </c>
      <c r="C7" s="5">
        <v>47136</v>
      </c>
      <c r="D7" s="5" t="s">
        <v>19</v>
      </c>
      <c r="E7" s="5" t="s">
        <v>19</v>
      </c>
      <c r="F7" s="5">
        <f t="shared" si="2"/>
        <v>47136</v>
      </c>
      <c r="G7" s="5">
        <f t="shared" si="3"/>
        <v>47136</v>
      </c>
      <c r="H7" s="5" t="s">
        <v>19</v>
      </c>
      <c r="I7" s="5">
        <v>3119.2</v>
      </c>
      <c r="J7" s="5">
        <f t="shared" si="4"/>
        <v>3119.2</v>
      </c>
      <c r="K7" s="5">
        <f t="shared" si="5"/>
        <v>44016.800000000003</v>
      </c>
      <c r="L7" s="5">
        <f t="shared" si="0"/>
        <v>44016.800000000003</v>
      </c>
      <c r="M7" s="5">
        <f t="shared" si="6"/>
        <v>44016.800000000003</v>
      </c>
      <c r="N7" s="5">
        <f t="shared" si="1"/>
        <v>3119.2</v>
      </c>
      <c r="O7" s="5">
        <v>0</v>
      </c>
      <c r="P7" s="6">
        <f t="shared" si="7"/>
        <v>6.6174473862864902E-2</v>
      </c>
      <c r="Q7" s="6">
        <f t="shared" si="8"/>
        <v>6.6174473862864902E-2</v>
      </c>
      <c r="R7" s="6">
        <f t="shared" si="9"/>
        <v>6.6174473862864902E-2</v>
      </c>
    </row>
    <row r="8" spans="1:18">
      <c r="A8" s="3" t="s">
        <v>30</v>
      </c>
      <c r="B8" s="4" t="s">
        <v>31</v>
      </c>
      <c r="C8" s="5">
        <v>5380</v>
      </c>
      <c r="D8" s="5" t="s">
        <v>19</v>
      </c>
      <c r="E8" s="5" t="s">
        <v>19</v>
      </c>
      <c r="F8" s="5">
        <f t="shared" si="2"/>
        <v>5380</v>
      </c>
      <c r="G8" s="5">
        <f t="shared" si="3"/>
        <v>5380</v>
      </c>
      <c r="H8" s="5" t="s">
        <v>19</v>
      </c>
      <c r="I8" s="5">
        <v>327.38</v>
      </c>
      <c r="J8" s="5">
        <f t="shared" si="4"/>
        <v>327.38</v>
      </c>
      <c r="K8" s="5">
        <f t="shared" si="5"/>
        <v>5052.62</v>
      </c>
      <c r="L8" s="5">
        <f t="shared" si="0"/>
        <v>5052.62</v>
      </c>
      <c r="M8" s="5">
        <f t="shared" si="6"/>
        <v>5052.62</v>
      </c>
      <c r="N8" s="5">
        <f t="shared" si="1"/>
        <v>327.38</v>
      </c>
      <c r="O8" s="5">
        <v>0</v>
      </c>
      <c r="P8" s="6">
        <f t="shared" si="7"/>
        <v>6.0851301115241632E-2</v>
      </c>
      <c r="Q8" s="6">
        <f t="shared" si="8"/>
        <v>6.0851301115241632E-2</v>
      </c>
      <c r="R8" s="6">
        <f t="shared" si="9"/>
        <v>6.0851301115241632E-2</v>
      </c>
    </row>
    <row r="9" spans="1:18">
      <c r="A9" s="3" t="s">
        <v>32</v>
      </c>
      <c r="B9" s="4" t="s">
        <v>33</v>
      </c>
      <c r="C9" s="5">
        <v>7529</v>
      </c>
      <c r="D9" s="5" t="s">
        <v>19</v>
      </c>
      <c r="E9" s="5" t="s">
        <v>19</v>
      </c>
      <c r="F9" s="5">
        <f t="shared" si="2"/>
        <v>7529</v>
      </c>
      <c r="G9" s="5">
        <f t="shared" si="3"/>
        <v>7529</v>
      </c>
      <c r="H9" s="5" t="s">
        <v>19</v>
      </c>
      <c r="I9" s="5">
        <v>458.33</v>
      </c>
      <c r="J9" s="5">
        <f t="shared" si="4"/>
        <v>458.33</v>
      </c>
      <c r="K9" s="5">
        <f t="shared" si="5"/>
        <v>7070.67</v>
      </c>
      <c r="L9" s="5">
        <f t="shared" si="0"/>
        <v>7070.67</v>
      </c>
      <c r="M9" s="5">
        <f t="shared" si="6"/>
        <v>7070.67</v>
      </c>
      <c r="N9" s="5">
        <f t="shared" si="1"/>
        <v>458.33</v>
      </c>
      <c r="O9" s="5">
        <v>0</v>
      </c>
      <c r="P9" s="6">
        <f t="shared" si="7"/>
        <v>6.0875282241997605E-2</v>
      </c>
      <c r="Q9" s="6">
        <f t="shared" si="8"/>
        <v>6.0875282241997605E-2</v>
      </c>
      <c r="R9" s="6">
        <f t="shared" si="9"/>
        <v>6.0875282241997605E-2</v>
      </c>
    </row>
    <row r="10" spans="1:18">
      <c r="A10" s="3" t="s">
        <v>34</v>
      </c>
      <c r="B10" s="4" t="s">
        <v>35</v>
      </c>
      <c r="C10" s="5">
        <v>1078</v>
      </c>
      <c r="D10" s="5" t="s">
        <v>19</v>
      </c>
      <c r="E10" s="5" t="s">
        <v>19</v>
      </c>
      <c r="F10" s="5">
        <f t="shared" si="2"/>
        <v>1078</v>
      </c>
      <c r="G10" s="5">
        <f t="shared" si="3"/>
        <v>1078</v>
      </c>
      <c r="H10" s="5" t="s">
        <v>19</v>
      </c>
      <c r="I10" s="5">
        <v>65.48</v>
      </c>
      <c r="J10" s="5">
        <f t="shared" si="4"/>
        <v>65.48</v>
      </c>
      <c r="K10" s="5">
        <f t="shared" si="5"/>
        <v>1012.52</v>
      </c>
      <c r="L10" s="5">
        <f t="shared" si="0"/>
        <v>1012.52</v>
      </c>
      <c r="M10" s="5">
        <f t="shared" si="6"/>
        <v>1012.52</v>
      </c>
      <c r="N10" s="5">
        <f t="shared" si="1"/>
        <v>65.48</v>
      </c>
      <c r="O10" s="5">
        <v>0</v>
      </c>
      <c r="P10" s="6">
        <f t="shared" si="7"/>
        <v>6.0742115027829315E-2</v>
      </c>
      <c r="Q10" s="6">
        <f t="shared" si="8"/>
        <v>6.0742115027829315E-2</v>
      </c>
      <c r="R10" s="6">
        <f t="shared" si="9"/>
        <v>6.0742115027829315E-2</v>
      </c>
    </row>
    <row r="11" spans="1:18">
      <c r="A11" s="3" t="s">
        <v>36</v>
      </c>
      <c r="B11" s="4" t="s">
        <v>37</v>
      </c>
      <c r="C11" s="5">
        <v>5555</v>
      </c>
      <c r="D11" s="5" t="s">
        <v>19</v>
      </c>
      <c r="E11" s="5" t="s">
        <v>19</v>
      </c>
      <c r="F11" s="5">
        <f t="shared" si="2"/>
        <v>5555</v>
      </c>
      <c r="G11" s="5">
        <f t="shared" si="3"/>
        <v>5555</v>
      </c>
      <c r="H11" s="5" t="s">
        <v>19</v>
      </c>
      <c r="I11" s="5"/>
      <c r="J11" s="5">
        <f t="shared" si="4"/>
        <v>0</v>
      </c>
      <c r="K11" s="5">
        <f t="shared" si="5"/>
        <v>5555</v>
      </c>
      <c r="L11" s="5">
        <f t="shared" si="0"/>
        <v>5555</v>
      </c>
      <c r="M11" s="5">
        <f t="shared" si="6"/>
        <v>5555</v>
      </c>
      <c r="N11" s="5">
        <f t="shared" si="1"/>
        <v>0</v>
      </c>
      <c r="O11" s="5"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</row>
    <row r="12" spans="1:18">
      <c r="A12" s="3" t="s">
        <v>38</v>
      </c>
      <c r="B12" s="4" t="s">
        <v>39</v>
      </c>
      <c r="C12" s="5">
        <v>3000</v>
      </c>
      <c r="D12" s="5" t="s">
        <v>19</v>
      </c>
      <c r="E12" s="5" t="s">
        <v>19</v>
      </c>
      <c r="F12" s="5">
        <f t="shared" si="2"/>
        <v>3000</v>
      </c>
      <c r="G12" s="5">
        <f t="shared" si="3"/>
        <v>3000</v>
      </c>
      <c r="H12" s="5" t="s">
        <v>19</v>
      </c>
      <c r="I12" s="5"/>
      <c r="J12" s="5">
        <f t="shared" si="4"/>
        <v>0</v>
      </c>
      <c r="K12" s="5">
        <f t="shared" si="5"/>
        <v>3000</v>
      </c>
      <c r="L12" s="5">
        <f t="shared" si="0"/>
        <v>3000</v>
      </c>
      <c r="M12" s="5">
        <f t="shared" si="6"/>
        <v>3000</v>
      </c>
      <c r="N12" s="5">
        <f t="shared" si="1"/>
        <v>0</v>
      </c>
      <c r="O12" s="5"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</row>
    <row r="13" spans="1:18">
      <c r="A13" s="3" t="s">
        <v>40</v>
      </c>
      <c r="B13" s="4" t="s">
        <v>41</v>
      </c>
      <c r="C13" s="5">
        <v>7000</v>
      </c>
      <c r="D13" s="5" t="s">
        <v>19</v>
      </c>
      <c r="E13" s="5" t="s">
        <v>19</v>
      </c>
      <c r="F13" s="5">
        <f t="shared" si="2"/>
        <v>7000</v>
      </c>
      <c r="G13" s="5">
        <f t="shared" si="3"/>
        <v>7000</v>
      </c>
      <c r="H13" s="5" t="s">
        <v>19</v>
      </c>
      <c r="I13" s="5"/>
      <c r="J13" s="5">
        <f t="shared" si="4"/>
        <v>0</v>
      </c>
      <c r="K13" s="5">
        <f t="shared" si="5"/>
        <v>7000</v>
      </c>
      <c r="L13" s="5">
        <f t="shared" si="0"/>
        <v>7000</v>
      </c>
      <c r="M13" s="5">
        <f t="shared" si="6"/>
        <v>7000</v>
      </c>
      <c r="N13" s="5">
        <f t="shared" si="1"/>
        <v>0</v>
      </c>
      <c r="O13" s="5"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</row>
    <row r="14" spans="1:18">
      <c r="A14" s="3" t="s">
        <v>42</v>
      </c>
      <c r="B14" s="4" t="s">
        <v>43</v>
      </c>
      <c r="C14" s="5">
        <v>2000</v>
      </c>
      <c r="D14" s="5" t="s">
        <v>19</v>
      </c>
      <c r="E14" s="5" t="s">
        <v>19</v>
      </c>
      <c r="F14" s="5">
        <f t="shared" si="2"/>
        <v>2000</v>
      </c>
      <c r="G14" s="5">
        <f t="shared" si="3"/>
        <v>2000</v>
      </c>
      <c r="H14" s="5" t="s">
        <v>19</v>
      </c>
      <c r="I14" s="5"/>
      <c r="J14" s="5">
        <f t="shared" si="4"/>
        <v>0</v>
      </c>
      <c r="K14" s="5">
        <f t="shared" si="5"/>
        <v>2000</v>
      </c>
      <c r="L14" s="5">
        <f t="shared" si="0"/>
        <v>2000</v>
      </c>
      <c r="M14" s="5">
        <f t="shared" si="6"/>
        <v>2000</v>
      </c>
      <c r="N14" s="5">
        <f t="shared" si="1"/>
        <v>0</v>
      </c>
      <c r="O14" s="5"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</row>
    <row r="15" spans="1:18">
      <c r="A15" s="3" t="s">
        <v>44</v>
      </c>
      <c r="B15" s="4" t="s">
        <v>100</v>
      </c>
      <c r="C15" s="5">
        <v>9400</v>
      </c>
      <c r="D15" s="5" t="s">
        <v>19</v>
      </c>
      <c r="E15" s="5" t="s">
        <v>19</v>
      </c>
      <c r="F15" s="5">
        <f t="shared" si="2"/>
        <v>9400</v>
      </c>
      <c r="G15" s="5">
        <f t="shared" si="3"/>
        <v>9400</v>
      </c>
      <c r="H15" s="5" t="s">
        <v>19</v>
      </c>
      <c r="I15" s="5">
        <v>136</v>
      </c>
      <c r="J15" s="5">
        <f t="shared" si="4"/>
        <v>136</v>
      </c>
      <c r="K15" s="5">
        <f t="shared" si="5"/>
        <v>9264</v>
      </c>
      <c r="L15" s="5">
        <f t="shared" si="0"/>
        <v>9264</v>
      </c>
      <c r="M15" s="5">
        <f t="shared" si="6"/>
        <v>9264</v>
      </c>
      <c r="N15" s="5">
        <f t="shared" si="1"/>
        <v>136</v>
      </c>
      <c r="O15" s="5">
        <v>0</v>
      </c>
      <c r="P15" s="6">
        <f t="shared" si="7"/>
        <v>1.4468085106382979E-2</v>
      </c>
      <c r="Q15" s="6">
        <f t="shared" si="8"/>
        <v>1.4468085106382979E-2</v>
      </c>
      <c r="R15" s="6">
        <f t="shared" si="9"/>
        <v>1.4468085106382979E-2</v>
      </c>
    </row>
    <row r="16" spans="1:18">
      <c r="A16" s="3" t="s">
        <v>45</v>
      </c>
      <c r="B16" s="4" t="s">
        <v>46</v>
      </c>
      <c r="C16" s="5">
        <v>9400</v>
      </c>
      <c r="D16" s="5" t="s">
        <v>19</v>
      </c>
      <c r="E16" s="5" t="s">
        <v>19</v>
      </c>
      <c r="F16" s="5">
        <f t="shared" si="2"/>
        <v>9400</v>
      </c>
      <c r="G16" s="5">
        <f t="shared" si="3"/>
        <v>9400</v>
      </c>
      <c r="H16" s="5" t="s">
        <v>19</v>
      </c>
      <c r="I16" s="5">
        <v>325</v>
      </c>
      <c r="J16" s="5">
        <f t="shared" si="4"/>
        <v>325</v>
      </c>
      <c r="K16" s="5">
        <f t="shared" si="5"/>
        <v>9075</v>
      </c>
      <c r="L16" s="5">
        <f t="shared" si="0"/>
        <v>9075</v>
      </c>
      <c r="M16" s="5">
        <f t="shared" si="6"/>
        <v>9075</v>
      </c>
      <c r="N16" s="5">
        <f t="shared" si="1"/>
        <v>325</v>
      </c>
      <c r="O16" s="5">
        <v>0</v>
      </c>
      <c r="P16" s="6">
        <f t="shared" si="7"/>
        <v>3.4574468085106384E-2</v>
      </c>
      <c r="Q16" s="6">
        <f t="shared" si="8"/>
        <v>3.4574468085106384E-2</v>
      </c>
      <c r="R16" s="6">
        <f t="shared" si="9"/>
        <v>3.4574468085106384E-2</v>
      </c>
    </row>
    <row r="17" spans="1:18">
      <c r="A17" s="3" t="s">
        <v>47</v>
      </c>
      <c r="B17" s="4" t="s">
        <v>48</v>
      </c>
      <c r="C17" s="5">
        <v>500</v>
      </c>
      <c r="D17" s="5" t="s">
        <v>19</v>
      </c>
      <c r="E17" s="5" t="s">
        <v>19</v>
      </c>
      <c r="F17" s="5">
        <f t="shared" si="2"/>
        <v>500</v>
      </c>
      <c r="G17" s="5">
        <f t="shared" si="3"/>
        <v>500</v>
      </c>
      <c r="H17" s="5" t="s">
        <v>19</v>
      </c>
      <c r="I17" s="5"/>
      <c r="J17" s="5">
        <f t="shared" si="4"/>
        <v>0</v>
      </c>
      <c r="K17" s="5">
        <f t="shared" si="5"/>
        <v>500</v>
      </c>
      <c r="L17" s="5">
        <f t="shared" si="0"/>
        <v>500</v>
      </c>
      <c r="M17" s="5">
        <f t="shared" si="6"/>
        <v>500</v>
      </c>
      <c r="N17" s="5">
        <f t="shared" si="1"/>
        <v>0</v>
      </c>
      <c r="O17" s="5"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</row>
    <row r="18" spans="1:18">
      <c r="A18" s="3" t="s">
        <v>49</v>
      </c>
      <c r="B18" s="4" t="s">
        <v>50</v>
      </c>
      <c r="C18" s="5">
        <v>9600</v>
      </c>
      <c r="D18" s="5" t="s">
        <v>19</v>
      </c>
      <c r="E18" s="5" t="s">
        <v>19</v>
      </c>
      <c r="F18" s="5">
        <f t="shared" si="2"/>
        <v>9600</v>
      </c>
      <c r="G18" s="5">
        <f t="shared" si="3"/>
        <v>9600</v>
      </c>
      <c r="H18" s="5" t="s">
        <v>19</v>
      </c>
      <c r="I18" s="5"/>
      <c r="J18" s="5">
        <f t="shared" si="4"/>
        <v>0</v>
      </c>
      <c r="K18" s="5">
        <f t="shared" si="5"/>
        <v>9600</v>
      </c>
      <c r="L18" s="5">
        <f t="shared" si="0"/>
        <v>9600</v>
      </c>
      <c r="M18" s="5">
        <f t="shared" si="6"/>
        <v>9600</v>
      </c>
      <c r="N18" s="5">
        <f t="shared" si="1"/>
        <v>0</v>
      </c>
      <c r="O18" s="5"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</row>
    <row r="19" spans="1:18">
      <c r="A19" s="3" t="s">
        <v>51</v>
      </c>
      <c r="B19" s="4" t="s">
        <v>52</v>
      </c>
      <c r="C19" s="5">
        <v>6000</v>
      </c>
      <c r="D19" s="5" t="s">
        <v>19</v>
      </c>
      <c r="E19" s="5" t="s">
        <v>19</v>
      </c>
      <c r="F19" s="5">
        <f t="shared" si="2"/>
        <v>6000</v>
      </c>
      <c r="G19" s="5">
        <f t="shared" si="3"/>
        <v>6000</v>
      </c>
      <c r="H19" s="5" t="s">
        <v>19</v>
      </c>
      <c r="I19" s="5"/>
      <c r="J19" s="5">
        <f t="shared" si="4"/>
        <v>0</v>
      </c>
      <c r="K19" s="5">
        <f t="shared" si="5"/>
        <v>6000</v>
      </c>
      <c r="L19" s="5">
        <f t="shared" si="0"/>
        <v>6000</v>
      </c>
      <c r="M19" s="5">
        <f t="shared" si="6"/>
        <v>6000</v>
      </c>
      <c r="N19" s="5">
        <f t="shared" si="1"/>
        <v>0</v>
      </c>
      <c r="O19" s="5"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</row>
    <row r="20" spans="1:18">
      <c r="A20" s="3" t="s">
        <v>53</v>
      </c>
      <c r="B20" s="4" t="s">
        <v>54</v>
      </c>
      <c r="C20" s="5">
        <v>10000</v>
      </c>
      <c r="D20" s="5" t="s">
        <v>19</v>
      </c>
      <c r="E20" s="5" t="s">
        <v>19</v>
      </c>
      <c r="F20" s="5">
        <f t="shared" si="2"/>
        <v>10000</v>
      </c>
      <c r="G20" s="5">
        <f t="shared" si="3"/>
        <v>10000</v>
      </c>
      <c r="H20" s="5" t="s">
        <v>19</v>
      </c>
      <c r="I20" s="5"/>
      <c r="J20" s="5">
        <f t="shared" si="4"/>
        <v>0</v>
      </c>
      <c r="K20" s="5">
        <f t="shared" si="5"/>
        <v>10000</v>
      </c>
      <c r="L20" s="5">
        <f t="shared" si="0"/>
        <v>10000</v>
      </c>
      <c r="M20" s="5">
        <f t="shared" si="6"/>
        <v>10000</v>
      </c>
      <c r="N20" s="5">
        <f t="shared" si="1"/>
        <v>0</v>
      </c>
      <c r="O20" s="5"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</row>
    <row r="21" spans="1:18">
      <c r="A21" s="3" t="s">
        <v>55</v>
      </c>
      <c r="B21" s="4" t="s">
        <v>56</v>
      </c>
      <c r="C21" s="5">
        <v>9582</v>
      </c>
      <c r="D21" s="5" t="s">
        <v>19</v>
      </c>
      <c r="E21" s="5" t="s">
        <v>19</v>
      </c>
      <c r="F21" s="5">
        <f t="shared" si="2"/>
        <v>9582</v>
      </c>
      <c r="G21" s="5">
        <f t="shared" si="3"/>
        <v>9582</v>
      </c>
      <c r="H21" s="5" t="s">
        <v>19</v>
      </c>
      <c r="I21" s="5"/>
      <c r="J21" s="5">
        <f t="shared" si="4"/>
        <v>0</v>
      </c>
      <c r="K21" s="5">
        <f t="shared" si="5"/>
        <v>9582</v>
      </c>
      <c r="L21" s="5">
        <f t="shared" si="0"/>
        <v>9582</v>
      </c>
      <c r="M21" s="5">
        <f t="shared" si="6"/>
        <v>9582</v>
      </c>
      <c r="N21" s="5">
        <f t="shared" si="1"/>
        <v>0</v>
      </c>
      <c r="O21" s="5"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</row>
    <row r="22" spans="1:18">
      <c r="A22" s="3" t="s">
        <v>57</v>
      </c>
      <c r="B22" s="4" t="s">
        <v>58</v>
      </c>
      <c r="C22" s="5">
        <v>32295</v>
      </c>
      <c r="D22" s="5" t="s">
        <v>19</v>
      </c>
      <c r="E22" s="5" t="s">
        <v>19</v>
      </c>
      <c r="F22" s="5">
        <f t="shared" si="2"/>
        <v>32295</v>
      </c>
      <c r="G22" s="5">
        <f t="shared" si="3"/>
        <v>32295</v>
      </c>
      <c r="H22" s="5" t="s">
        <v>19</v>
      </c>
      <c r="I22" s="5"/>
      <c r="J22" s="5">
        <f t="shared" si="4"/>
        <v>0</v>
      </c>
      <c r="K22" s="5">
        <f t="shared" si="5"/>
        <v>32295</v>
      </c>
      <c r="L22" s="5">
        <f t="shared" si="0"/>
        <v>32295</v>
      </c>
      <c r="M22" s="5">
        <f t="shared" si="6"/>
        <v>32295</v>
      </c>
      <c r="N22" s="5">
        <f t="shared" si="1"/>
        <v>0</v>
      </c>
      <c r="O22" s="5"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</row>
    <row r="23" spans="1:18">
      <c r="A23" s="3" t="s">
        <v>59</v>
      </c>
      <c r="B23" s="4" t="s">
        <v>60</v>
      </c>
      <c r="C23" s="5">
        <v>1500</v>
      </c>
      <c r="D23" s="5" t="s">
        <v>19</v>
      </c>
      <c r="E23" s="5" t="s">
        <v>19</v>
      </c>
      <c r="F23" s="5">
        <f t="shared" si="2"/>
        <v>1500</v>
      </c>
      <c r="G23" s="5">
        <f t="shared" si="3"/>
        <v>1500</v>
      </c>
      <c r="H23" s="5" t="s">
        <v>19</v>
      </c>
      <c r="I23" s="5"/>
      <c r="J23" s="5">
        <f t="shared" si="4"/>
        <v>0</v>
      </c>
      <c r="K23" s="5">
        <f t="shared" si="5"/>
        <v>1500</v>
      </c>
      <c r="L23" s="5">
        <f t="shared" si="0"/>
        <v>1500</v>
      </c>
      <c r="M23" s="5">
        <f t="shared" si="6"/>
        <v>1500</v>
      </c>
      <c r="N23" s="5">
        <f t="shared" si="1"/>
        <v>0</v>
      </c>
      <c r="O23" s="5"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</row>
    <row r="24" spans="1:18">
      <c r="A24" s="3" t="s">
        <v>61</v>
      </c>
      <c r="B24" s="4" t="s">
        <v>62</v>
      </c>
      <c r="C24" s="5">
        <v>500</v>
      </c>
      <c r="D24" s="5" t="s">
        <v>19</v>
      </c>
      <c r="E24" s="5" t="s">
        <v>19</v>
      </c>
      <c r="F24" s="5">
        <f t="shared" si="2"/>
        <v>500</v>
      </c>
      <c r="G24" s="5">
        <f t="shared" si="3"/>
        <v>500</v>
      </c>
      <c r="H24" s="5" t="s">
        <v>19</v>
      </c>
      <c r="I24" s="5"/>
      <c r="J24" s="5">
        <f t="shared" si="4"/>
        <v>0</v>
      </c>
      <c r="K24" s="5">
        <f t="shared" si="5"/>
        <v>500</v>
      </c>
      <c r="L24" s="5">
        <f t="shared" si="0"/>
        <v>500</v>
      </c>
      <c r="M24" s="5">
        <f t="shared" si="6"/>
        <v>500</v>
      </c>
      <c r="N24" s="5">
        <f t="shared" si="1"/>
        <v>0</v>
      </c>
      <c r="O24" s="5"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</row>
    <row r="25" spans="1:18">
      <c r="A25" s="3" t="s">
        <v>63</v>
      </c>
      <c r="B25" s="4" t="s">
        <v>64</v>
      </c>
      <c r="C25" s="5">
        <v>8800</v>
      </c>
      <c r="D25" s="5" t="s">
        <v>19</v>
      </c>
      <c r="E25" s="5" t="s">
        <v>19</v>
      </c>
      <c r="F25" s="5">
        <f t="shared" si="2"/>
        <v>8800</v>
      </c>
      <c r="G25" s="5">
        <f t="shared" si="3"/>
        <v>8800</v>
      </c>
      <c r="H25" s="5" t="s">
        <v>19</v>
      </c>
      <c r="I25" s="5"/>
      <c r="J25" s="5">
        <f t="shared" si="4"/>
        <v>0</v>
      </c>
      <c r="K25" s="5">
        <f t="shared" si="5"/>
        <v>8800</v>
      </c>
      <c r="L25" s="5">
        <f t="shared" si="0"/>
        <v>8800</v>
      </c>
      <c r="M25" s="5">
        <f t="shared" si="6"/>
        <v>8800</v>
      </c>
      <c r="N25" s="5">
        <f t="shared" si="1"/>
        <v>0</v>
      </c>
      <c r="O25" s="5"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</row>
    <row r="26" spans="1:18">
      <c r="A26" s="3" t="s">
        <v>65</v>
      </c>
      <c r="B26" s="4" t="s">
        <v>66</v>
      </c>
      <c r="C26" s="5">
        <v>10000</v>
      </c>
      <c r="D26" s="5" t="s">
        <v>19</v>
      </c>
      <c r="E26" s="5" t="s">
        <v>19</v>
      </c>
      <c r="F26" s="5">
        <f t="shared" si="2"/>
        <v>10000</v>
      </c>
      <c r="G26" s="5">
        <f t="shared" si="3"/>
        <v>10000</v>
      </c>
      <c r="H26" s="5" t="s">
        <v>19</v>
      </c>
      <c r="I26" s="5"/>
      <c r="J26" s="5">
        <f t="shared" si="4"/>
        <v>0</v>
      </c>
      <c r="K26" s="5">
        <f t="shared" si="5"/>
        <v>10000</v>
      </c>
      <c r="L26" s="5">
        <f t="shared" si="0"/>
        <v>10000</v>
      </c>
      <c r="M26" s="5">
        <f t="shared" si="6"/>
        <v>10000</v>
      </c>
      <c r="N26" s="5">
        <f t="shared" si="1"/>
        <v>0</v>
      </c>
      <c r="O26" s="5"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</row>
    <row r="27" spans="1:18">
      <c r="A27" s="3" t="s">
        <v>67</v>
      </c>
      <c r="B27" s="4" t="s">
        <v>68</v>
      </c>
      <c r="C27" s="5">
        <v>12000</v>
      </c>
      <c r="D27" s="5" t="s">
        <v>19</v>
      </c>
      <c r="E27" s="5" t="s">
        <v>19</v>
      </c>
      <c r="F27" s="5">
        <f t="shared" si="2"/>
        <v>12000</v>
      </c>
      <c r="G27" s="5">
        <f t="shared" si="3"/>
        <v>12000</v>
      </c>
      <c r="H27" s="5" t="s">
        <v>19</v>
      </c>
      <c r="I27" s="5"/>
      <c r="J27" s="5">
        <f t="shared" si="4"/>
        <v>0</v>
      </c>
      <c r="K27" s="5">
        <f t="shared" si="5"/>
        <v>12000</v>
      </c>
      <c r="L27" s="5">
        <f t="shared" si="0"/>
        <v>12000</v>
      </c>
      <c r="M27" s="5">
        <f t="shared" si="6"/>
        <v>12000</v>
      </c>
      <c r="N27" s="5">
        <f t="shared" si="1"/>
        <v>0</v>
      </c>
      <c r="O27" s="5"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</row>
    <row r="28" spans="1:18">
      <c r="A28" s="3" t="s">
        <v>69</v>
      </c>
      <c r="B28" s="4" t="s">
        <v>70</v>
      </c>
      <c r="C28" s="5">
        <v>1000</v>
      </c>
      <c r="D28" s="5" t="s">
        <v>19</v>
      </c>
      <c r="E28" s="5" t="s">
        <v>19</v>
      </c>
      <c r="F28" s="5">
        <f t="shared" si="2"/>
        <v>1000</v>
      </c>
      <c r="G28" s="5">
        <f t="shared" si="3"/>
        <v>1000</v>
      </c>
      <c r="H28" s="5" t="s">
        <v>19</v>
      </c>
      <c r="I28" s="5"/>
      <c r="J28" s="5">
        <f t="shared" si="4"/>
        <v>0</v>
      </c>
      <c r="K28" s="5">
        <f t="shared" si="5"/>
        <v>1000</v>
      </c>
      <c r="L28" s="5">
        <f t="shared" si="0"/>
        <v>1000</v>
      </c>
      <c r="M28" s="5">
        <f t="shared" si="6"/>
        <v>1000</v>
      </c>
      <c r="N28" s="5">
        <f t="shared" si="1"/>
        <v>0</v>
      </c>
      <c r="O28" s="5"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</row>
    <row r="29" spans="1:18">
      <c r="A29" s="3" t="s">
        <v>71</v>
      </c>
      <c r="B29" s="4" t="s">
        <v>72</v>
      </c>
      <c r="C29" s="5">
        <v>800</v>
      </c>
      <c r="D29" s="5" t="s">
        <v>19</v>
      </c>
      <c r="E29" s="5" t="s">
        <v>19</v>
      </c>
      <c r="F29" s="5">
        <f t="shared" si="2"/>
        <v>800</v>
      </c>
      <c r="G29" s="5">
        <f t="shared" si="3"/>
        <v>800</v>
      </c>
      <c r="H29" s="5" t="s">
        <v>19</v>
      </c>
      <c r="I29" s="5"/>
      <c r="J29" s="5">
        <f t="shared" si="4"/>
        <v>0</v>
      </c>
      <c r="K29" s="5">
        <f t="shared" si="5"/>
        <v>800</v>
      </c>
      <c r="L29" s="5">
        <f t="shared" si="0"/>
        <v>800</v>
      </c>
      <c r="M29" s="5">
        <f t="shared" si="6"/>
        <v>800</v>
      </c>
      <c r="N29" s="5">
        <f t="shared" si="1"/>
        <v>0</v>
      </c>
      <c r="O29" s="5"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</row>
    <row r="30" spans="1:18">
      <c r="A30" s="3" t="s">
        <v>73</v>
      </c>
      <c r="B30" s="4" t="s">
        <v>74</v>
      </c>
      <c r="C30" s="5">
        <v>2000</v>
      </c>
      <c r="D30" s="5" t="s">
        <v>19</v>
      </c>
      <c r="E30" s="5" t="s">
        <v>19</v>
      </c>
      <c r="F30" s="5">
        <f t="shared" si="2"/>
        <v>2000</v>
      </c>
      <c r="G30" s="5">
        <f t="shared" si="3"/>
        <v>2000</v>
      </c>
      <c r="H30" s="5" t="s">
        <v>19</v>
      </c>
      <c r="I30" s="5"/>
      <c r="J30" s="5">
        <f t="shared" si="4"/>
        <v>0</v>
      </c>
      <c r="K30" s="5">
        <f t="shared" si="5"/>
        <v>2000</v>
      </c>
      <c r="L30" s="5">
        <f t="shared" si="0"/>
        <v>2000</v>
      </c>
      <c r="M30" s="5">
        <f t="shared" si="6"/>
        <v>2000</v>
      </c>
      <c r="N30" s="5">
        <f t="shared" si="1"/>
        <v>0</v>
      </c>
      <c r="O30" s="5"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</row>
    <row r="31" spans="1:18">
      <c r="A31" s="3" t="s">
        <v>75</v>
      </c>
      <c r="B31" s="4" t="s">
        <v>76</v>
      </c>
      <c r="C31" s="5">
        <v>1000</v>
      </c>
      <c r="D31" s="5" t="s">
        <v>19</v>
      </c>
      <c r="E31" s="5" t="s">
        <v>19</v>
      </c>
      <c r="F31" s="5">
        <f t="shared" si="2"/>
        <v>1000</v>
      </c>
      <c r="G31" s="5">
        <f t="shared" si="3"/>
        <v>1000</v>
      </c>
      <c r="H31" s="5" t="s">
        <v>19</v>
      </c>
      <c r="I31" s="5"/>
      <c r="J31" s="5">
        <f t="shared" si="4"/>
        <v>0</v>
      </c>
      <c r="K31" s="5">
        <f t="shared" si="5"/>
        <v>1000</v>
      </c>
      <c r="L31" s="5">
        <f t="shared" si="0"/>
        <v>1000</v>
      </c>
      <c r="M31" s="5">
        <f t="shared" si="6"/>
        <v>1000</v>
      </c>
      <c r="N31" s="5">
        <f t="shared" si="1"/>
        <v>0</v>
      </c>
      <c r="O31" s="5"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</row>
    <row r="32" spans="1:18">
      <c r="A32" s="3" t="s">
        <v>77</v>
      </c>
      <c r="B32" s="4" t="s">
        <v>78</v>
      </c>
      <c r="C32" s="5">
        <v>500</v>
      </c>
      <c r="D32" s="5" t="s">
        <v>19</v>
      </c>
      <c r="E32" s="5" t="s">
        <v>19</v>
      </c>
      <c r="F32" s="5">
        <f t="shared" si="2"/>
        <v>500</v>
      </c>
      <c r="G32" s="5">
        <f t="shared" si="3"/>
        <v>500</v>
      </c>
      <c r="H32" s="5" t="s">
        <v>19</v>
      </c>
      <c r="I32" s="5"/>
      <c r="J32" s="5">
        <f t="shared" si="4"/>
        <v>0</v>
      </c>
      <c r="K32" s="5">
        <f t="shared" si="5"/>
        <v>500</v>
      </c>
      <c r="L32" s="5">
        <f t="shared" si="0"/>
        <v>500</v>
      </c>
      <c r="M32" s="5">
        <f t="shared" si="6"/>
        <v>500</v>
      </c>
      <c r="N32" s="5">
        <f t="shared" si="1"/>
        <v>0</v>
      </c>
      <c r="O32" s="5"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</row>
    <row r="33" spans="1:18">
      <c r="A33" s="3" t="s">
        <v>79</v>
      </c>
      <c r="B33" s="4" t="s">
        <v>80</v>
      </c>
      <c r="C33" s="5">
        <v>300</v>
      </c>
      <c r="D33" s="5" t="s">
        <v>19</v>
      </c>
      <c r="E33" s="5" t="s">
        <v>19</v>
      </c>
      <c r="F33" s="5">
        <f t="shared" si="2"/>
        <v>300</v>
      </c>
      <c r="G33" s="5">
        <f t="shared" si="3"/>
        <v>300</v>
      </c>
      <c r="H33" s="5" t="s">
        <v>19</v>
      </c>
      <c r="I33" s="5"/>
      <c r="J33" s="5">
        <f t="shared" si="4"/>
        <v>0</v>
      </c>
      <c r="K33" s="5">
        <f t="shared" si="5"/>
        <v>300</v>
      </c>
      <c r="L33" s="5">
        <f t="shared" si="0"/>
        <v>300</v>
      </c>
      <c r="M33" s="5">
        <f t="shared" si="6"/>
        <v>300</v>
      </c>
      <c r="N33" s="5">
        <f t="shared" si="1"/>
        <v>0</v>
      </c>
      <c r="O33" s="5"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</row>
    <row r="34" spans="1:18">
      <c r="A34" s="3" t="s">
        <v>81</v>
      </c>
      <c r="B34" s="4" t="s">
        <v>82</v>
      </c>
      <c r="C34" s="5">
        <v>1200</v>
      </c>
      <c r="D34" s="5" t="s">
        <v>19</v>
      </c>
      <c r="E34" s="5" t="s">
        <v>19</v>
      </c>
      <c r="F34" s="5">
        <f t="shared" si="2"/>
        <v>1200</v>
      </c>
      <c r="G34" s="5">
        <f t="shared" si="3"/>
        <v>1200</v>
      </c>
      <c r="H34" s="5" t="s">
        <v>19</v>
      </c>
      <c r="I34" s="5"/>
      <c r="J34" s="5">
        <f t="shared" si="4"/>
        <v>0</v>
      </c>
      <c r="K34" s="5">
        <f t="shared" si="5"/>
        <v>1200</v>
      </c>
      <c r="L34" s="5">
        <f t="shared" si="0"/>
        <v>1200</v>
      </c>
      <c r="M34" s="5">
        <f t="shared" si="6"/>
        <v>1200</v>
      </c>
      <c r="N34" s="5">
        <f t="shared" si="1"/>
        <v>0</v>
      </c>
      <c r="O34" s="5"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</row>
    <row r="35" spans="1:18">
      <c r="A35" s="3" t="s">
        <v>83</v>
      </c>
      <c r="B35" s="4" t="s">
        <v>84</v>
      </c>
      <c r="C35" s="5">
        <v>2000</v>
      </c>
      <c r="D35" s="5" t="s">
        <v>19</v>
      </c>
      <c r="E35" s="5" t="s">
        <v>19</v>
      </c>
      <c r="F35" s="5">
        <f t="shared" si="2"/>
        <v>2000</v>
      </c>
      <c r="G35" s="5">
        <f t="shared" si="3"/>
        <v>2000</v>
      </c>
      <c r="H35" s="5" t="s">
        <v>19</v>
      </c>
      <c r="I35" s="5">
        <v>58.85</v>
      </c>
      <c r="J35" s="5">
        <f t="shared" si="4"/>
        <v>58.85</v>
      </c>
      <c r="K35" s="5">
        <f t="shared" si="5"/>
        <v>1941.15</v>
      </c>
      <c r="L35" s="5">
        <f t="shared" si="0"/>
        <v>1941.15</v>
      </c>
      <c r="M35" s="5">
        <f t="shared" si="6"/>
        <v>1941.15</v>
      </c>
      <c r="N35" s="5">
        <f t="shared" si="1"/>
        <v>58.85</v>
      </c>
      <c r="O35" s="5">
        <v>0</v>
      </c>
      <c r="P35" s="6">
        <f t="shared" si="7"/>
        <v>2.9425E-2</v>
      </c>
      <c r="Q35" s="6">
        <f t="shared" si="8"/>
        <v>2.9425E-2</v>
      </c>
      <c r="R35" s="6">
        <f t="shared" si="9"/>
        <v>2.9425E-2</v>
      </c>
    </row>
    <row r="36" spans="1:18">
      <c r="A36" s="3" t="s">
        <v>85</v>
      </c>
      <c r="B36" s="4" t="s">
        <v>86</v>
      </c>
      <c r="C36" s="5">
        <v>1700</v>
      </c>
      <c r="D36" s="5" t="s">
        <v>19</v>
      </c>
      <c r="E36" s="5" t="s">
        <v>19</v>
      </c>
      <c r="F36" s="5">
        <f t="shared" si="2"/>
        <v>1700</v>
      </c>
      <c r="G36" s="5">
        <f t="shared" si="3"/>
        <v>1700</v>
      </c>
      <c r="H36" s="5" t="s">
        <v>19</v>
      </c>
      <c r="I36" s="5"/>
      <c r="J36" s="5">
        <f t="shared" si="4"/>
        <v>0</v>
      </c>
      <c r="K36" s="5">
        <f t="shared" si="5"/>
        <v>1700</v>
      </c>
      <c r="L36" s="5">
        <f t="shared" si="0"/>
        <v>1700</v>
      </c>
      <c r="M36" s="5">
        <f t="shared" si="6"/>
        <v>1700</v>
      </c>
      <c r="N36" s="5">
        <f t="shared" si="1"/>
        <v>0</v>
      </c>
      <c r="O36" s="5"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</row>
    <row r="37" spans="1:18">
      <c r="A37" s="3" t="s">
        <v>87</v>
      </c>
      <c r="B37" s="4" t="s">
        <v>88</v>
      </c>
      <c r="C37" s="5">
        <v>4200</v>
      </c>
      <c r="D37" s="5" t="s">
        <v>19</v>
      </c>
      <c r="E37" s="5" t="s">
        <v>19</v>
      </c>
      <c r="F37" s="5">
        <f t="shared" si="2"/>
        <v>4200</v>
      </c>
      <c r="G37" s="5">
        <f t="shared" si="3"/>
        <v>4200</v>
      </c>
      <c r="H37" s="5" t="s">
        <v>19</v>
      </c>
      <c r="I37" s="5"/>
      <c r="J37" s="5">
        <f t="shared" si="4"/>
        <v>0</v>
      </c>
      <c r="K37" s="5">
        <f t="shared" si="5"/>
        <v>4200</v>
      </c>
      <c r="L37" s="5">
        <f t="shared" si="0"/>
        <v>4200</v>
      </c>
      <c r="M37" s="5">
        <f t="shared" si="6"/>
        <v>4200</v>
      </c>
      <c r="N37" s="5">
        <f t="shared" si="1"/>
        <v>0</v>
      </c>
      <c r="O37" s="5"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</row>
    <row r="38" spans="1:18">
      <c r="A38" s="3" t="s">
        <v>89</v>
      </c>
      <c r="B38" s="4" t="s">
        <v>90</v>
      </c>
      <c r="C38" s="5">
        <v>1000</v>
      </c>
      <c r="D38" s="5" t="s">
        <v>19</v>
      </c>
      <c r="E38" s="5" t="s">
        <v>19</v>
      </c>
      <c r="F38" s="5">
        <f t="shared" si="2"/>
        <v>1000</v>
      </c>
      <c r="G38" s="5">
        <f t="shared" si="3"/>
        <v>1000</v>
      </c>
      <c r="H38" s="5" t="s">
        <v>19</v>
      </c>
      <c r="I38" s="5"/>
      <c r="J38" s="5">
        <f t="shared" si="4"/>
        <v>0</v>
      </c>
      <c r="K38" s="5">
        <f t="shared" si="5"/>
        <v>1000</v>
      </c>
      <c r="L38" s="5">
        <f t="shared" si="0"/>
        <v>1000</v>
      </c>
      <c r="M38" s="5">
        <f t="shared" si="6"/>
        <v>1000</v>
      </c>
      <c r="N38" s="5">
        <f t="shared" si="1"/>
        <v>0</v>
      </c>
      <c r="O38" s="5"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</row>
    <row r="39" spans="1:18">
      <c r="A39" s="3" t="s">
        <v>91</v>
      </c>
      <c r="B39" s="4" t="s">
        <v>92</v>
      </c>
      <c r="C39" s="5">
        <v>30000</v>
      </c>
      <c r="D39" s="5" t="s">
        <v>19</v>
      </c>
      <c r="E39" s="5" t="s">
        <v>19</v>
      </c>
      <c r="F39" s="5">
        <f t="shared" si="2"/>
        <v>30000</v>
      </c>
      <c r="G39" s="5">
        <f t="shared" si="3"/>
        <v>30000</v>
      </c>
      <c r="H39" s="5" t="s">
        <v>19</v>
      </c>
      <c r="I39" s="5"/>
      <c r="J39" s="5">
        <f t="shared" si="4"/>
        <v>0</v>
      </c>
      <c r="K39" s="5">
        <f t="shared" si="5"/>
        <v>30000</v>
      </c>
      <c r="L39" s="5">
        <f t="shared" si="0"/>
        <v>30000</v>
      </c>
      <c r="M39" s="5">
        <f t="shared" si="6"/>
        <v>30000</v>
      </c>
      <c r="N39" s="5">
        <f t="shared" si="1"/>
        <v>0</v>
      </c>
      <c r="O39" s="5"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</row>
    <row r="40" spans="1:18">
      <c r="A40" s="3" t="s">
        <v>93</v>
      </c>
      <c r="B40" s="4" t="s">
        <v>94</v>
      </c>
      <c r="C40" s="5">
        <v>3400</v>
      </c>
      <c r="D40" s="5" t="s">
        <v>19</v>
      </c>
      <c r="E40" s="5" t="s">
        <v>19</v>
      </c>
      <c r="F40" s="5">
        <f t="shared" si="2"/>
        <v>3400</v>
      </c>
      <c r="G40" s="5">
        <f t="shared" si="3"/>
        <v>3400</v>
      </c>
      <c r="H40" s="5" t="s">
        <v>19</v>
      </c>
      <c r="I40" s="5"/>
      <c r="J40" s="5">
        <f t="shared" si="4"/>
        <v>0</v>
      </c>
      <c r="K40" s="5">
        <f t="shared" si="5"/>
        <v>3400</v>
      </c>
      <c r="L40" s="5">
        <f t="shared" si="0"/>
        <v>3400</v>
      </c>
      <c r="M40" s="5">
        <f t="shared" si="6"/>
        <v>3400</v>
      </c>
      <c r="N40" s="5">
        <f t="shared" si="1"/>
        <v>0</v>
      </c>
      <c r="O40" s="5"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</row>
    <row r="41" spans="1:18">
      <c r="A41" s="3" t="s">
        <v>95</v>
      </c>
      <c r="B41" s="4" t="s">
        <v>96</v>
      </c>
      <c r="C41" s="5">
        <v>78700</v>
      </c>
      <c r="D41" s="5" t="s">
        <v>19</v>
      </c>
      <c r="E41" s="5" t="s">
        <v>19</v>
      </c>
      <c r="F41" s="5">
        <f t="shared" si="2"/>
        <v>78700</v>
      </c>
      <c r="G41" s="5">
        <f t="shared" si="3"/>
        <v>78700</v>
      </c>
      <c r="H41" s="5" t="s">
        <v>19</v>
      </c>
      <c r="I41" s="5">
        <v>6600</v>
      </c>
      <c r="J41" s="5">
        <f t="shared" si="4"/>
        <v>6600</v>
      </c>
      <c r="K41" s="5">
        <f t="shared" si="5"/>
        <v>72100</v>
      </c>
      <c r="L41" s="5">
        <f t="shared" si="0"/>
        <v>72100</v>
      </c>
      <c r="M41" s="5">
        <f t="shared" si="6"/>
        <v>72100</v>
      </c>
      <c r="N41" s="5">
        <f t="shared" si="1"/>
        <v>6600</v>
      </c>
      <c r="O41" s="5">
        <v>0</v>
      </c>
      <c r="P41" s="6">
        <f t="shared" si="7"/>
        <v>8.3862770012706478E-2</v>
      </c>
      <c r="Q41" s="6">
        <f t="shared" si="8"/>
        <v>8.3862770012706478E-2</v>
      </c>
      <c r="R41" s="6">
        <f t="shared" si="9"/>
        <v>8.3862770012706478E-2</v>
      </c>
    </row>
    <row r="42" spans="1:18">
      <c r="A42" s="3" t="s">
        <v>97</v>
      </c>
      <c r="B42" s="4" t="s">
        <v>98</v>
      </c>
      <c r="C42" s="5">
        <v>30235</v>
      </c>
      <c r="D42" s="5" t="s">
        <v>19</v>
      </c>
      <c r="E42" s="5" t="s">
        <v>19</v>
      </c>
      <c r="F42" s="5">
        <f t="shared" si="2"/>
        <v>30235</v>
      </c>
      <c r="G42" s="5">
        <f t="shared" si="3"/>
        <v>30235</v>
      </c>
      <c r="H42" s="5" t="s">
        <v>19</v>
      </c>
      <c r="I42" s="5"/>
      <c r="J42" s="5">
        <f t="shared" si="4"/>
        <v>0</v>
      </c>
      <c r="K42" s="5">
        <f t="shared" si="5"/>
        <v>30235</v>
      </c>
      <c r="L42" s="5">
        <f t="shared" si="0"/>
        <v>30235</v>
      </c>
      <c r="M42" s="5">
        <f t="shared" si="6"/>
        <v>30235</v>
      </c>
      <c r="N42" s="5">
        <f t="shared" si="1"/>
        <v>0</v>
      </c>
      <c r="O42" s="5"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</row>
    <row r="43" spans="1:18">
      <c r="A43" s="4"/>
      <c r="B43" s="4"/>
      <c r="C43" s="5">
        <f>SUM(C2:C42)</f>
        <v>812520</v>
      </c>
      <c r="D43" s="5">
        <f t="shared" ref="D43:O43" si="10">SUM(D2:D42)</f>
        <v>0</v>
      </c>
      <c r="E43" s="5">
        <f t="shared" si="10"/>
        <v>0</v>
      </c>
      <c r="F43" s="5">
        <f t="shared" si="10"/>
        <v>812520</v>
      </c>
      <c r="G43" s="5">
        <f t="shared" si="10"/>
        <v>812520</v>
      </c>
      <c r="H43" s="5">
        <f t="shared" si="10"/>
        <v>0</v>
      </c>
      <c r="I43" s="5">
        <f t="shared" si="10"/>
        <v>42095.229999999996</v>
      </c>
      <c r="J43" s="5">
        <f t="shared" si="10"/>
        <v>42095.229999999996</v>
      </c>
      <c r="K43" s="5">
        <f t="shared" si="10"/>
        <v>770424.77</v>
      </c>
      <c r="L43" s="5">
        <f>SUM(L2:L42)</f>
        <v>770424.77</v>
      </c>
      <c r="M43" s="5">
        <f t="shared" si="10"/>
        <v>770424.77</v>
      </c>
      <c r="N43" s="5">
        <f t="shared" si="10"/>
        <v>42095.229999999996</v>
      </c>
      <c r="O43" s="5">
        <f t="shared" si="10"/>
        <v>0</v>
      </c>
      <c r="P43" s="6">
        <f t="shared" si="7"/>
        <v>5.180823856643528E-2</v>
      </c>
      <c r="Q43" s="6">
        <f t="shared" si="8"/>
        <v>5.180823856643528E-2</v>
      </c>
      <c r="R43" s="6">
        <f t="shared" si="9"/>
        <v>5.180823856643528E-2</v>
      </c>
    </row>
    <row r="44" spans="1:18">
      <c r="G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I42" sqref="I42"/>
    </sheetView>
  </sheetViews>
  <sheetFormatPr baseColWidth="10" defaultColWidth="11.5703125" defaultRowHeight="15"/>
  <cols>
    <col min="1" max="1" width="4.42578125" style="7" bestFit="1" customWidth="1"/>
    <col min="2" max="2" width="48.5703125" style="7" bestFit="1" customWidth="1"/>
    <col min="3" max="3" width="14.42578125" style="7" hidden="1" customWidth="1"/>
    <col min="4" max="4" width="18.140625" style="7" hidden="1" customWidth="1"/>
    <col min="5" max="5" width="30.28515625" style="7" hidden="1" customWidth="1"/>
    <col min="6" max="6" width="20.42578125" style="7" hidden="1" customWidth="1"/>
    <col min="7" max="7" width="11.28515625" style="7" hidden="1" customWidth="1"/>
    <col min="8" max="8" width="23.42578125" style="7" hidden="1" customWidth="1"/>
    <col min="9" max="9" width="19" style="7" customWidth="1"/>
    <col min="10" max="10" width="16.85546875" style="7" bestFit="1" customWidth="1"/>
    <col min="11" max="11" width="14.28515625" style="7" bestFit="1" customWidth="1"/>
    <col min="12" max="12" width="14.5703125" style="7" bestFit="1" customWidth="1"/>
    <col min="13" max="13" width="11.28515625" style="7" bestFit="1" customWidth="1"/>
    <col min="14" max="14" width="11.5703125" style="7" customWidth="1"/>
    <col min="15" max="15" width="16.7109375" style="7" bestFit="1" customWidth="1"/>
    <col min="16" max="17" width="13.7109375" style="7" customWidth="1"/>
    <col min="18" max="18" width="16.140625" style="7" customWidth="1"/>
    <col min="19" max="16384" width="11.5703125" style="7"/>
  </cols>
  <sheetData>
    <row r="1" spans="1:18" s="2" customFormat="1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>
      <c r="A2" s="3" t="s">
        <v>17</v>
      </c>
      <c r="B2" s="4" t="s">
        <v>18</v>
      </c>
      <c r="C2" s="5">
        <v>253380</v>
      </c>
      <c r="D2" s="5" t="s">
        <v>19</v>
      </c>
      <c r="E2" s="5" t="s">
        <v>19</v>
      </c>
      <c r="F2" s="5">
        <f>+C2-D2+E2</f>
        <v>253380</v>
      </c>
      <c r="G2" s="5">
        <f>+F2</f>
        <v>253380</v>
      </c>
      <c r="H2" s="5" t="s">
        <v>19</v>
      </c>
      <c r="I2" s="5">
        <v>19015</v>
      </c>
      <c r="J2" s="5">
        <f>+I2+Enero!I2</f>
        <v>38030</v>
      </c>
      <c r="K2" s="5">
        <f>+F2-J2</f>
        <v>215350</v>
      </c>
      <c r="L2" s="5">
        <f t="shared" ref="L2:L42" si="0">+F2-J2</f>
        <v>215350</v>
      </c>
      <c r="M2" s="5">
        <f>+F2-J2</f>
        <v>215350</v>
      </c>
      <c r="N2" s="5">
        <f t="shared" ref="N2:N42" si="1">+J2</f>
        <v>38030</v>
      </c>
      <c r="O2" s="5">
        <v>0</v>
      </c>
      <c r="P2" s="6">
        <f>+J2/G2</f>
        <v>0.15009077275238772</v>
      </c>
      <c r="Q2" s="6">
        <f>+I2/F2</f>
        <v>7.5045386376193859E-2</v>
      </c>
      <c r="R2" s="6">
        <f>+J2/F2</f>
        <v>0.15009077275238772</v>
      </c>
    </row>
    <row r="3" spans="1:18">
      <c r="A3" s="3" t="s">
        <v>20</v>
      </c>
      <c r="B3" s="4" t="s">
        <v>21</v>
      </c>
      <c r="C3" s="5">
        <v>105600</v>
      </c>
      <c r="D3" s="5" t="s">
        <v>19</v>
      </c>
      <c r="E3" s="5" t="s">
        <v>19</v>
      </c>
      <c r="F3" s="5">
        <f t="shared" ref="F3:F42" si="2">+C3-D3+E3</f>
        <v>105600</v>
      </c>
      <c r="G3" s="5">
        <f t="shared" ref="G3:G42" si="3">+F3</f>
        <v>105600</v>
      </c>
      <c r="H3" s="5" t="s">
        <v>19</v>
      </c>
      <c r="I3" s="5">
        <v>6110</v>
      </c>
      <c r="J3" s="5">
        <f>+I3+Enero!I3</f>
        <v>8350</v>
      </c>
      <c r="K3" s="5">
        <f t="shared" ref="K3:K42" si="4">+F3-J3</f>
        <v>97250</v>
      </c>
      <c r="L3" s="5">
        <f t="shared" si="0"/>
        <v>97250</v>
      </c>
      <c r="M3" s="5">
        <f t="shared" ref="M3:M42" si="5">+F3-J3</f>
        <v>97250</v>
      </c>
      <c r="N3" s="5">
        <f t="shared" si="1"/>
        <v>8350</v>
      </c>
      <c r="O3" s="5">
        <v>0</v>
      </c>
      <c r="P3" s="6">
        <f t="shared" ref="P3:P43" si="6">+J3/G3</f>
        <v>7.9071969696969696E-2</v>
      </c>
      <c r="Q3" s="6">
        <f t="shared" ref="Q3:Q43" si="7">+I3/F3</f>
        <v>5.7859848484848486E-2</v>
      </c>
      <c r="R3" s="6">
        <f t="shared" ref="R3:R43" si="8">+J3/F3</f>
        <v>7.9071969696969696E-2</v>
      </c>
    </row>
    <row r="4" spans="1:18">
      <c r="A4" s="3" t="s">
        <v>22</v>
      </c>
      <c r="B4" s="4" t="s">
        <v>23</v>
      </c>
      <c r="C4" s="5">
        <v>6000</v>
      </c>
      <c r="D4" s="5" t="s">
        <v>19</v>
      </c>
      <c r="E4" s="5" t="s">
        <v>19</v>
      </c>
      <c r="F4" s="5">
        <f t="shared" si="2"/>
        <v>6000</v>
      </c>
      <c r="G4" s="5">
        <f t="shared" si="3"/>
        <v>6000</v>
      </c>
      <c r="H4" s="5" t="s">
        <v>19</v>
      </c>
      <c r="I4" s="5">
        <v>200</v>
      </c>
      <c r="J4" s="5">
        <f>+I4+Enero!I4</f>
        <v>600</v>
      </c>
      <c r="K4" s="5">
        <f t="shared" si="4"/>
        <v>5400</v>
      </c>
      <c r="L4" s="5">
        <f t="shared" si="0"/>
        <v>5400</v>
      </c>
      <c r="M4" s="5">
        <f t="shared" si="5"/>
        <v>5400</v>
      </c>
      <c r="N4" s="5">
        <f t="shared" si="1"/>
        <v>600</v>
      </c>
      <c r="O4" s="5">
        <v>0</v>
      </c>
      <c r="P4" s="6">
        <f t="shared" si="6"/>
        <v>0.1</v>
      </c>
      <c r="Q4" s="6">
        <f t="shared" si="7"/>
        <v>3.3333333333333333E-2</v>
      </c>
      <c r="R4" s="6">
        <f t="shared" si="8"/>
        <v>0.1</v>
      </c>
    </row>
    <row r="5" spans="1:18">
      <c r="A5" s="3" t="s">
        <v>24</v>
      </c>
      <c r="B5" s="4" t="s">
        <v>25</v>
      </c>
      <c r="C5" s="5">
        <v>70200</v>
      </c>
      <c r="D5" s="5" t="s">
        <v>19</v>
      </c>
      <c r="E5" s="5" t="s">
        <v>19</v>
      </c>
      <c r="F5" s="5">
        <f t="shared" si="2"/>
        <v>70200</v>
      </c>
      <c r="G5" s="5">
        <f t="shared" si="3"/>
        <v>70200</v>
      </c>
      <c r="H5" s="5" t="s">
        <v>19</v>
      </c>
      <c r="I5" s="5">
        <v>4350</v>
      </c>
      <c r="J5" s="5">
        <f>+I5+Enero!I5</f>
        <v>8700</v>
      </c>
      <c r="K5" s="5">
        <f t="shared" si="4"/>
        <v>61500</v>
      </c>
      <c r="L5" s="5">
        <f t="shared" si="0"/>
        <v>61500</v>
      </c>
      <c r="M5" s="5">
        <f t="shared" si="5"/>
        <v>61500</v>
      </c>
      <c r="N5" s="5">
        <f t="shared" si="1"/>
        <v>8700</v>
      </c>
      <c r="O5" s="5">
        <v>0</v>
      </c>
      <c r="P5" s="6">
        <f t="shared" si="6"/>
        <v>0.12393162393162394</v>
      </c>
      <c r="Q5" s="6">
        <f t="shared" si="7"/>
        <v>6.1965811965811968E-2</v>
      </c>
      <c r="R5" s="6">
        <f t="shared" si="8"/>
        <v>0.12393162393162394</v>
      </c>
    </row>
    <row r="6" spans="1:18">
      <c r="A6" s="3" t="s">
        <v>26</v>
      </c>
      <c r="B6" s="4" t="s">
        <v>27</v>
      </c>
      <c r="C6" s="5">
        <v>21050</v>
      </c>
      <c r="D6" s="5" t="s">
        <v>19</v>
      </c>
      <c r="E6" s="5" t="s">
        <v>19</v>
      </c>
      <c r="F6" s="5">
        <f t="shared" si="2"/>
        <v>21050</v>
      </c>
      <c r="G6" s="5">
        <f t="shared" si="3"/>
        <v>21050</v>
      </c>
      <c r="H6" s="5" t="s">
        <v>19</v>
      </c>
      <c r="I6" s="5">
        <v>0</v>
      </c>
      <c r="J6" s="5">
        <f>+I6+Enero!I6</f>
        <v>4999.99</v>
      </c>
      <c r="K6" s="5">
        <f t="shared" si="4"/>
        <v>16050.01</v>
      </c>
      <c r="L6" s="5">
        <f t="shared" si="0"/>
        <v>16050.01</v>
      </c>
      <c r="M6" s="5">
        <f t="shared" si="5"/>
        <v>16050.01</v>
      </c>
      <c r="N6" s="5">
        <f t="shared" si="1"/>
        <v>4999.99</v>
      </c>
      <c r="O6" s="5">
        <v>0</v>
      </c>
      <c r="P6" s="6">
        <f t="shared" si="6"/>
        <v>0.237529216152019</v>
      </c>
      <c r="Q6" s="6">
        <f t="shared" si="7"/>
        <v>0</v>
      </c>
      <c r="R6" s="6">
        <f t="shared" si="8"/>
        <v>0.237529216152019</v>
      </c>
    </row>
    <row r="7" spans="1:18">
      <c r="A7" s="3" t="s">
        <v>28</v>
      </c>
      <c r="B7" s="4" t="s">
        <v>29</v>
      </c>
      <c r="C7" s="5">
        <v>47136</v>
      </c>
      <c r="D7" s="5" t="s">
        <v>19</v>
      </c>
      <c r="E7" s="5" t="s">
        <v>19</v>
      </c>
      <c r="F7" s="5">
        <f t="shared" si="2"/>
        <v>47136</v>
      </c>
      <c r="G7" s="5">
        <f t="shared" si="3"/>
        <v>47136</v>
      </c>
      <c r="H7" s="5" t="s">
        <v>19</v>
      </c>
      <c r="I7" s="5">
        <v>3077.83</v>
      </c>
      <c r="J7" s="5">
        <f>+I7+Enero!I7</f>
        <v>6197.03</v>
      </c>
      <c r="K7" s="5">
        <f t="shared" si="4"/>
        <v>40938.97</v>
      </c>
      <c r="L7" s="5">
        <f t="shared" si="0"/>
        <v>40938.97</v>
      </c>
      <c r="M7" s="5">
        <f t="shared" si="5"/>
        <v>40938.97</v>
      </c>
      <c r="N7" s="5">
        <f t="shared" si="1"/>
        <v>6197.03</v>
      </c>
      <c r="O7" s="5">
        <v>0</v>
      </c>
      <c r="P7" s="6">
        <f t="shared" si="6"/>
        <v>0.1314712746096402</v>
      </c>
      <c r="Q7" s="6">
        <f t="shared" si="7"/>
        <v>6.5296800746775283E-2</v>
      </c>
      <c r="R7" s="6">
        <f t="shared" si="8"/>
        <v>0.1314712746096402</v>
      </c>
    </row>
    <row r="8" spans="1:18">
      <c r="A8" s="3" t="s">
        <v>30</v>
      </c>
      <c r="B8" s="4" t="s">
        <v>31</v>
      </c>
      <c r="C8" s="5">
        <v>5380</v>
      </c>
      <c r="D8" s="5" t="s">
        <v>19</v>
      </c>
      <c r="E8" s="5" t="s">
        <v>19</v>
      </c>
      <c r="F8" s="5">
        <f t="shared" si="2"/>
        <v>5380</v>
      </c>
      <c r="G8" s="5">
        <f t="shared" si="3"/>
        <v>5380</v>
      </c>
      <c r="H8" s="5" t="s">
        <v>19</v>
      </c>
      <c r="I8" s="5">
        <v>376.89</v>
      </c>
      <c r="J8" s="5">
        <f>+I8+Enero!I8</f>
        <v>704.27</v>
      </c>
      <c r="K8" s="5">
        <f t="shared" si="4"/>
        <v>4675.7299999999996</v>
      </c>
      <c r="L8" s="5">
        <f t="shared" si="0"/>
        <v>4675.7299999999996</v>
      </c>
      <c r="M8" s="5">
        <f t="shared" si="5"/>
        <v>4675.7299999999996</v>
      </c>
      <c r="N8" s="5">
        <f t="shared" si="1"/>
        <v>704.27</v>
      </c>
      <c r="O8" s="5">
        <v>0</v>
      </c>
      <c r="P8" s="6">
        <f t="shared" si="6"/>
        <v>0.13090520446096654</v>
      </c>
      <c r="Q8" s="6">
        <f t="shared" si="7"/>
        <v>7.0053903345724908E-2</v>
      </c>
      <c r="R8" s="6">
        <f t="shared" si="8"/>
        <v>0.13090520446096654</v>
      </c>
    </row>
    <row r="9" spans="1:18">
      <c r="A9" s="3" t="s">
        <v>32</v>
      </c>
      <c r="B9" s="4" t="s">
        <v>33</v>
      </c>
      <c r="C9" s="5">
        <v>7529</v>
      </c>
      <c r="D9" s="5" t="s">
        <v>19</v>
      </c>
      <c r="E9" s="5" t="s">
        <v>19</v>
      </c>
      <c r="F9" s="5">
        <f t="shared" si="2"/>
        <v>7529</v>
      </c>
      <c r="G9" s="5">
        <f t="shared" si="3"/>
        <v>7529</v>
      </c>
      <c r="H9" s="5" t="s">
        <v>19</v>
      </c>
      <c r="I9" s="5">
        <v>527.64</v>
      </c>
      <c r="J9" s="5">
        <f>+I9+Enero!I9</f>
        <v>985.97</v>
      </c>
      <c r="K9" s="5">
        <f t="shared" si="4"/>
        <v>6543.03</v>
      </c>
      <c r="L9" s="5">
        <f t="shared" si="0"/>
        <v>6543.03</v>
      </c>
      <c r="M9" s="5">
        <f t="shared" si="5"/>
        <v>6543.03</v>
      </c>
      <c r="N9" s="5">
        <f t="shared" si="1"/>
        <v>985.97</v>
      </c>
      <c r="O9" s="5">
        <v>0</v>
      </c>
      <c r="P9" s="6">
        <f t="shared" si="6"/>
        <v>0.13095630229778191</v>
      </c>
      <c r="Q9" s="6">
        <f t="shared" si="7"/>
        <v>7.0081020055784302E-2</v>
      </c>
      <c r="R9" s="6">
        <f t="shared" si="8"/>
        <v>0.13095630229778191</v>
      </c>
    </row>
    <row r="10" spans="1:18">
      <c r="A10" s="3" t="s">
        <v>34</v>
      </c>
      <c r="B10" s="4" t="s">
        <v>35</v>
      </c>
      <c r="C10" s="5">
        <v>1078</v>
      </c>
      <c r="D10" s="5" t="s">
        <v>19</v>
      </c>
      <c r="E10" s="5" t="s">
        <v>19</v>
      </c>
      <c r="F10" s="5">
        <f t="shared" si="2"/>
        <v>1078</v>
      </c>
      <c r="G10" s="5">
        <f t="shared" si="3"/>
        <v>1078</v>
      </c>
      <c r="H10" s="5" t="s">
        <v>19</v>
      </c>
      <c r="I10" s="5">
        <v>75.39</v>
      </c>
      <c r="J10" s="5">
        <f>+I10+Enero!I10</f>
        <v>140.87</v>
      </c>
      <c r="K10" s="5">
        <f t="shared" si="4"/>
        <v>937.13</v>
      </c>
      <c r="L10" s="5">
        <f t="shared" si="0"/>
        <v>937.13</v>
      </c>
      <c r="M10" s="5">
        <f t="shared" si="5"/>
        <v>937.13</v>
      </c>
      <c r="N10" s="5">
        <f t="shared" si="1"/>
        <v>140.87</v>
      </c>
      <c r="O10" s="5">
        <v>0</v>
      </c>
      <c r="P10" s="6">
        <f t="shared" si="6"/>
        <v>0.13067717996289424</v>
      </c>
      <c r="Q10" s="6">
        <f t="shared" si="7"/>
        <v>6.9935064935064933E-2</v>
      </c>
      <c r="R10" s="6">
        <f t="shared" si="8"/>
        <v>0.13067717996289424</v>
      </c>
    </row>
    <row r="11" spans="1:18">
      <c r="A11" s="3" t="s">
        <v>36</v>
      </c>
      <c r="B11" s="4" t="s">
        <v>37</v>
      </c>
      <c r="C11" s="5">
        <v>5555</v>
      </c>
      <c r="D11" s="5" t="s">
        <v>19</v>
      </c>
      <c r="E11" s="5" t="s">
        <v>19</v>
      </c>
      <c r="F11" s="5">
        <f t="shared" si="2"/>
        <v>5555</v>
      </c>
      <c r="G11" s="5">
        <f t="shared" si="3"/>
        <v>5555</v>
      </c>
      <c r="H11" s="5" t="s">
        <v>19</v>
      </c>
      <c r="I11" s="5">
        <v>0</v>
      </c>
      <c r="J11" s="5">
        <f t="shared" ref="J11:J42" si="9">+I11</f>
        <v>0</v>
      </c>
      <c r="K11" s="5">
        <f t="shared" si="4"/>
        <v>5555</v>
      </c>
      <c r="L11" s="5">
        <f t="shared" si="0"/>
        <v>5555</v>
      </c>
      <c r="M11" s="5">
        <f t="shared" si="5"/>
        <v>5555</v>
      </c>
      <c r="N11" s="5">
        <f t="shared" si="1"/>
        <v>0</v>
      </c>
      <c r="O11" s="5"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</row>
    <row r="12" spans="1:18">
      <c r="A12" s="3" t="s">
        <v>38</v>
      </c>
      <c r="B12" s="4" t="s">
        <v>39</v>
      </c>
      <c r="C12" s="5">
        <v>3000</v>
      </c>
      <c r="D12" s="5" t="s">
        <v>19</v>
      </c>
      <c r="E12" s="5" t="s">
        <v>19</v>
      </c>
      <c r="F12" s="5">
        <f t="shared" si="2"/>
        <v>3000</v>
      </c>
      <c r="G12" s="5">
        <f t="shared" si="3"/>
        <v>3000</v>
      </c>
      <c r="H12" s="5" t="s">
        <v>19</v>
      </c>
      <c r="I12" s="5">
        <v>0</v>
      </c>
      <c r="J12" s="5">
        <f t="shared" si="9"/>
        <v>0</v>
      </c>
      <c r="K12" s="5">
        <f t="shared" si="4"/>
        <v>3000</v>
      </c>
      <c r="L12" s="5">
        <f t="shared" si="0"/>
        <v>3000</v>
      </c>
      <c r="M12" s="5">
        <f t="shared" si="5"/>
        <v>3000</v>
      </c>
      <c r="N12" s="5">
        <f t="shared" si="1"/>
        <v>0</v>
      </c>
      <c r="O12" s="5"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</row>
    <row r="13" spans="1:18">
      <c r="A13" s="3" t="s">
        <v>40</v>
      </c>
      <c r="B13" s="4" t="s">
        <v>41</v>
      </c>
      <c r="C13" s="5">
        <v>7000</v>
      </c>
      <c r="D13" s="5" t="s">
        <v>19</v>
      </c>
      <c r="E13" s="5" t="s">
        <v>19</v>
      </c>
      <c r="F13" s="5">
        <f t="shared" si="2"/>
        <v>7000</v>
      </c>
      <c r="G13" s="5">
        <f t="shared" si="3"/>
        <v>7000</v>
      </c>
      <c r="H13" s="5" t="s">
        <v>19</v>
      </c>
      <c r="I13" s="5">
        <v>0</v>
      </c>
      <c r="J13" s="5">
        <f t="shared" si="9"/>
        <v>0</v>
      </c>
      <c r="K13" s="5">
        <f t="shared" si="4"/>
        <v>7000</v>
      </c>
      <c r="L13" s="5">
        <f t="shared" si="0"/>
        <v>7000</v>
      </c>
      <c r="M13" s="5">
        <f t="shared" si="5"/>
        <v>7000</v>
      </c>
      <c r="N13" s="5">
        <f t="shared" si="1"/>
        <v>0</v>
      </c>
      <c r="O13" s="5"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</row>
    <row r="14" spans="1:18">
      <c r="A14" s="3" t="s">
        <v>42</v>
      </c>
      <c r="B14" s="4" t="s">
        <v>43</v>
      </c>
      <c r="C14" s="5">
        <v>2000</v>
      </c>
      <c r="D14" s="5" t="s">
        <v>19</v>
      </c>
      <c r="E14" s="5" t="s">
        <v>19</v>
      </c>
      <c r="F14" s="5">
        <f t="shared" si="2"/>
        <v>2000</v>
      </c>
      <c r="G14" s="5">
        <f t="shared" si="3"/>
        <v>2000</v>
      </c>
      <c r="H14" s="5" t="s">
        <v>19</v>
      </c>
      <c r="I14" s="5">
        <v>0</v>
      </c>
      <c r="J14" s="5">
        <f t="shared" si="9"/>
        <v>0</v>
      </c>
      <c r="K14" s="5">
        <f t="shared" si="4"/>
        <v>2000</v>
      </c>
      <c r="L14" s="5">
        <f t="shared" si="0"/>
        <v>2000</v>
      </c>
      <c r="M14" s="5">
        <f t="shared" si="5"/>
        <v>2000</v>
      </c>
      <c r="N14" s="5">
        <f t="shared" si="1"/>
        <v>0</v>
      </c>
      <c r="O14" s="5"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</row>
    <row r="15" spans="1:18">
      <c r="A15" s="3" t="s">
        <v>44</v>
      </c>
      <c r="B15" s="4" t="s">
        <v>100</v>
      </c>
      <c r="C15" s="5">
        <v>9400</v>
      </c>
      <c r="D15" s="5" t="s">
        <v>19</v>
      </c>
      <c r="E15" s="5" t="s">
        <v>19</v>
      </c>
      <c r="F15" s="5">
        <f t="shared" si="2"/>
        <v>9400</v>
      </c>
      <c r="G15" s="5">
        <f t="shared" si="3"/>
        <v>9400</v>
      </c>
      <c r="H15" s="5" t="s">
        <v>19</v>
      </c>
      <c r="I15" s="5">
        <v>520</v>
      </c>
      <c r="J15" s="5">
        <f>+I15+Enero!I15</f>
        <v>656</v>
      </c>
      <c r="K15" s="5">
        <f t="shared" si="4"/>
        <v>8744</v>
      </c>
      <c r="L15" s="5">
        <f t="shared" si="0"/>
        <v>8744</v>
      </c>
      <c r="M15" s="5">
        <f t="shared" si="5"/>
        <v>8744</v>
      </c>
      <c r="N15" s="5">
        <f t="shared" si="1"/>
        <v>656</v>
      </c>
      <c r="O15" s="5">
        <v>0</v>
      </c>
      <c r="P15" s="6">
        <f t="shared" si="6"/>
        <v>6.9787234042553187E-2</v>
      </c>
      <c r="Q15" s="6">
        <f t="shared" si="7"/>
        <v>5.5319148936170209E-2</v>
      </c>
      <c r="R15" s="6">
        <f t="shared" si="8"/>
        <v>6.9787234042553187E-2</v>
      </c>
    </row>
    <row r="16" spans="1:18">
      <c r="A16" s="3" t="s">
        <v>45</v>
      </c>
      <c r="B16" s="4" t="s">
        <v>46</v>
      </c>
      <c r="C16" s="5">
        <v>9400</v>
      </c>
      <c r="D16" s="5" t="s">
        <v>19</v>
      </c>
      <c r="E16" s="5" t="s">
        <v>19</v>
      </c>
      <c r="F16" s="5">
        <f t="shared" si="2"/>
        <v>9400</v>
      </c>
      <c r="G16" s="5">
        <f t="shared" si="3"/>
        <v>9400</v>
      </c>
      <c r="H16" s="5" t="s">
        <v>19</v>
      </c>
      <c r="I16" s="5">
        <v>1555</v>
      </c>
      <c r="J16" s="5">
        <f>+I16+Enero!I16</f>
        <v>1880</v>
      </c>
      <c r="K16" s="5">
        <f t="shared" si="4"/>
        <v>7520</v>
      </c>
      <c r="L16" s="5">
        <f t="shared" si="0"/>
        <v>7520</v>
      </c>
      <c r="M16" s="5">
        <f t="shared" si="5"/>
        <v>7520</v>
      </c>
      <c r="N16" s="5">
        <f t="shared" si="1"/>
        <v>1880</v>
      </c>
      <c r="O16" s="5">
        <v>0</v>
      </c>
      <c r="P16" s="6">
        <f t="shared" si="6"/>
        <v>0.2</v>
      </c>
      <c r="Q16" s="6">
        <f t="shared" si="7"/>
        <v>0.16542553191489362</v>
      </c>
      <c r="R16" s="6">
        <f t="shared" si="8"/>
        <v>0.2</v>
      </c>
    </row>
    <row r="17" spans="1:18">
      <c r="A17" s="3" t="s">
        <v>47</v>
      </c>
      <c r="B17" s="4" t="s">
        <v>48</v>
      </c>
      <c r="C17" s="5">
        <v>500</v>
      </c>
      <c r="D17" s="5" t="s">
        <v>19</v>
      </c>
      <c r="E17" s="5" t="s">
        <v>19</v>
      </c>
      <c r="F17" s="5">
        <f t="shared" si="2"/>
        <v>500</v>
      </c>
      <c r="G17" s="5">
        <f t="shared" si="3"/>
        <v>500</v>
      </c>
      <c r="H17" s="5" t="s">
        <v>19</v>
      </c>
      <c r="I17" s="5">
        <v>0</v>
      </c>
      <c r="J17" s="5">
        <f t="shared" si="9"/>
        <v>0</v>
      </c>
      <c r="K17" s="5">
        <f t="shared" si="4"/>
        <v>500</v>
      </c>
      <c r="L17" s="5">
        <f t="shared" si="0"/>
        <v>500</v>
      </c>
      <c r="M17" s="5">
        <f t="shared" si="5"/>
        <v>500</v>
      </c>
      <c r="N17" s="5">
        <f t="shared" si="1"/>
        <v>0</v>
      </c>
      <c r="O17" s="5"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</row>
    <row r="18" spans="1:18">
      <c r="A18" s="3" t="s">
        <v>49</v>
      </c>
      <c r="B18" s="4" t="s">
        <v>50</v>
      </c>
      <c r="C18" s="5">
        <v>9600</v>
      </c>
      <c r="D18" s="5" t="s">
        <v>19</v>
      </c>
      <c r="E18" s="5" t="s">
        <v>19</v>
      </c>
      <c r="F18" s="5">
        <f t="shared" si="2"/>
        <v>9600</v>
      </c>
      <c r="G18" s="5">
        <f t="shared" si="3"/>
        <v>9600</v>
      </c>
      <c r="H18" s="5" t="s">
        <v>19</v>
      </c>
      <c r="I18" s="5">
        <v>0</v>
      </c>
      <c r="J18" s="5">
        <f t="shared" si="9"/>
        <v>0</v>
      </c>
      <c r="K18" s="5">
        <f t="shared" si="4"/>
        <v>9600</v>
      </c>
      <c r="L18" s="5">
        <f t="shared" si="0"/>
        <v>9600</v>
      </c>
      <c r="M18" s="5">
        <f t="shared" si="5"/>
        <v>9600</v>
      </c>
      <c r="N18" s="5">
        <f t="shared" si="1"/>
        <v>0</v>
      </c>
      <c r="O18" s="5"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</row>
    <row r="19" spans="1:18">
      <c r="A19" s="3" t="s">
        <v>51</v>
      </c>
      <c r="B19" s="4" t="s">
        <v>52</v>
      </c>
      <c r="C19" s="5">
        <v>6000</v>
      </c>
      <c r="D19" s="5" t="s">
        <v>19</v>
      </c>
      <c r="E19" s="5" t="s">
        <v>19</v>
      </c>
      <c r="F19" s="5">
        <f t="shared" si="2"/>
        <v>6000</v>
      </c>
      <c r="G19" s="5">
        <f t="shared" si="3"/>
        <v>6000</v>
      </c>
      <c r="H19" s="5" t="s">
        <v>19</v>
      </c>
      <c r="I19" s="5">
        <v>0</v>
      </c>
      <c r="J19" s="5">
        <f t="shared" si="9"/>
        <v>0</v>
      </c>
      <c r="K19" s="5">
        <f t="shared" si="4"/>
        <v>6000</v>
      </c>
      <c r="L19" s="5">
        <f t="shared" si="0"/>
        <v>6000</v>
      </c>
      <c r="M19" s="5">
        <f t="shared" si="5"/>
        <v>6000</v>
      </c>
      <c r="N19" s="5">
        <f t="shared" si="1"/>
        <v>0</v>
      </c>
      <c r="O19" s="5"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</row>
    <row r="20" spans="1:18">
      <c r="A20" s="3" t="s">
        <v>53</v>
      </c>
      <c r="B20" s="4" t="s">
        <v>54</v>
      </c>
      <c r="C20" s="5">
        <v>10000</v>
      </c>
      <c r="D20" s="5" t="s">
        <v>19</v>
      </c>
      <c r="E20" s="5" t="s">
        <v>19</v>
      </c>
      <c r="F20" s="5">
        <f t="shared" si="2"/>
        <v>10000</v>
      </c>
      <c r="G20" s="5">
        <f t="shared" si="3"/>
        <v>10000</v>
      </c>
      <c r="H20" s="5" t="s">
        <v>19</v>
      </c>
      <c r="I20" s="5">
        <v>0</v>
      </c>
      <c r="J20" s="5">
        <f t="shared" si="9"/>
        <v>0</v>
      </c>
      <c r="K20" s="5">
        <f t="shared" si="4"/>
        <v>10000</v>
      </c>
      <c r="L20" s="5">
        <f t="shared" si="0"/>
        <v>10000</v>
      </c>
      <c r="M20" s="5">
        <f t="shared" si="5"/>
        <v>10000</v>
      </c>
      <c r="N20" s="5">
        <f t="shared" si="1"/>
        <v>0</v>
      </c>
      <c r="O20" s="5"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</row>
    <row r="21" spans="1:18">
      <c r="A21" s="3" t="s">
        <v>55</v>
      </c>
      <c r="B21" s="4" t="s">
        <v>56</v>
      </c>
      <c r="C21" s="5">
        <v>9582</v>
      </c>
      <c r="D21" s="5" t="s">
        <v>19</v>
      </c>
      <c r="E21" s="5" t="s">
        <v>19</v>
      </c>
      <c r="F21" s="5">
        <f t="shared" si="2"/>
        <v>9582</v>
      </c>
      <c r="G21" s="5">
        <f t="shared" si="3"/>
        <v>9582</v>
      </c>
      <c r="H21" s="5" t="s">
        <v>19</v>
      </c>
      <c r="I21" s="5">
        <v>0</v>
      </c>
      <c r="J21" s="5">
        <f t="shared" si="9"/>
        <v>0</v>
      </c>
      <c r="K21" s="5">
        <f t="shared" si="4"/>
        <v>9582</v>
      </c>
      <c r="L21" s="5">
        <f t="shared" si="0"/>
        <v>9582</v>
      </c>
      <c r="M21" s="5">
        <f t="shared" si="5"/>
        <v>9582</v>
      </c>
      <c r="N21" s="5">
        <f t="shared" si="1"/>
        <v>0</v>
      </c>
      <c r="O21" s="5"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</row>
    <row r="22" spans="1:18">
      <c r="A22" s="3" t="s">
        <v>57</v>
      </c>
      <c r="B22" s="4" t="s">
        <v>58</v>
      </c>
      <c r="C22" s="5">
        <v>32295</v>
      </c>
      <c r="D22" s="5" t="s">
        <v>19</v>
      </c>
      <c r="E22" s="5" t="s">
        <v>19</v>
      </c>
      <c r="F22" s="5">
        <f t="shared" si="2"/>
        <v>32295</v>
      </c>
      <c r="G22" s="5">
        <f t="shared" si="3"/>
        <v>32295</v>
      </c>
      <c r="H22" s="5" t="s">
        <v>19</v>
      </c>
      <c r="I22" s="5">
        <v>1514.58</v>
      </c>
      <c r="J22" s="5">
        <f t="shared" si="9"/>
        <v>1514.58</v>
      </c>
      <c r="K22" s="5">
        <f t="shared" si="4"/>
        <v>30780.42</v>
      </c>
      <c r="L22" s="5">
        <f t="shared" si="0"/>
        <v>30780.42</v>
      </c>
      <c r="M22" s="5">
        <f t="shared" si="5"/>
        <v>30780.42</v>
      </c>
      <c r="N22" s="5">
        <f t="shared" si="1"/>
        <v>1514.58</v>
      </c>
      <c r="O22" s="5">
        <v>0</v>
      </c>
      <c r="P22" s="6">
        <f t="shared" si="6"/>
        <v>4.689828146771946E-2</v>
      </c>
      <c r="Q22" s="6">
        <f t="shared" si="7"/>
        <v>4.689828146771946E-2</v>
      </c>
      <c r="R22" s="6">
        <f t="shared" si="8"/>
        <v>4.689828146771946E-2</v>
      </c>
    </row>
    <row r="23" spans="1:18">
      <c r="A23" s="3" t="s">
        <v>59</v>
      </c>
      <c r="B23" s="4" t="s">
        <v>60</v>
      </c>
      <c r="C23" s="5">
        <v>1500</v>
      </c>
      <c r="D23" s="5" t="s">
        <v>19</v>
      </c>
      <c r="E23" s="5" t="s">
        <v>19</v>
      </c>
      <c r="F23" s="5">
        <f t="shared" si="2"/>
        <v>1500</v>
      </c>
      <c r="G23" s="5">
        <f t="shared" si="3"/>
        <v>1500</v>
      </c>
      <c r="H23" s="5" t="s">
        <v>19</v>
      </c>
      <c r="I23" s="5">
        <v>0</v>
      </c>
      <c r="J23" s="5">
        <f t="shared" si="9"/>
        <v>0</v>
      </c>
      <c r="K23" s="5">
        <f t="shared" si="4"/>
        <v>1500</v>
      </c>
      <c r="L23" s="5">
        <f t="shared" si="0"/>
        <v>1500</v>
      </c>
      <c r="M23" s="5">
        <f t="shared" si="5"/>
        <v>1500</v>
      </c>
      <c r="N23" s="5">
        <f t="shared" si="1"/>
        <v>0</v>
      </c>
      <c r="O23" s="5"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</row>
    <row r="24" spans="1:18">
      <c r="A24" s="3" t="s">
        <v>61</v>
      </c>
      <c r="B24" s="4" t="s">
        <v>62</v>
      </c>
      <c r="C24" s="5">
        <v>500</v>
      </c>
      <c r="D24" s="5" t="s">
        <v>19</v>
      </c>
      <c r="E24" s="5" t="s">
        <v>19</v>
      </c>
      <c r="F24" s="5">
        <f t="shared" si="2"/>
        <v>500</v>
      </c>
      <c r="G24" s="5">
        <f t="shared" si="3"/>
        <v>500</v>
      </c>
      <c r="H24" s="5" t="s">
        <v>19</v>
      </c>
      <c r="I24" s="5">
        <v>0</v>
      </c>
      <c r="J24" s="5">
        <f t="shared" si="9"/>
        <v>0</v>
      </c>
      <c r="K24" s="5">
        <f t="shared" si="4"/>
        <v>500</v>
      </c>
      <c r="L24" s="5">
        <f t="shared" si="0"/>
        <v>500</v>
      </c>
      <c r="M24" s="5">
        <f t="shared" si="5"/>
        <v>500</v>
      </c>
      <c r="N24" s="5">
        <f t="shared" si="1"/>
        <v>0</v>
      </c>
      <c r="O24" s="5"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</row>
    <row r="25" spans="1:18">
      <c r="A25" s="3" t="s">
        <v>63</v>
      </c>
      <c r="B25" s="4" t="s">
        <v>64</v>
      </c>
      <c r="C25" s="5">
        <v>8800</v>
      </c>
      <c r="D25" s="5" t="s">
        <v>19</v>
      </c>
      <c r="E25" s="5" t="s">
        <v>19</v>
      </c>
      <c r="F25" s="5">
        <f t="shared" si="2"/>
        <v>8800</v>
      </c>
      <c r="G25" s="5">
        <f t="shared" si="3"/>
        <v>8800</v>
      </c>
      <c r="H25" s="5" t="s">
        <v>19</v>
      </c>
      <c r="I25" s="5">
        <v>0</v>
      </c>
      <c r="J25" s="5">
        <f t="shared" si="9"/>
        <v>0</v>
      </c>
      <c r="K25" s="5">
        <f t="shared" si="4"/>
        <v>8800</v>
      </c>
      <c r="L25" s="5">
        <f t="shared" si="0"/>
        <v>8800</v>
      </c>
      <c r="M25" s="5">
        <f t="shared" si="5"/>
        <v>8800</v>
      </c>
      <c r="N25" s="5">
        <f t="shared" si="1"/>
        <v>0</v>
      </c>
      <c r="O25" s="5">
        <v>0</v>
      </c>
      <c r="P25" s="6">
        <f t="shared" si="6"/>
        <v>0</v>
      </c>
      <c r="Q25" s="6">
        <f t="shared" si="7"/>
        <v>0</v>
      </c>
      <c r="R25" s="6">
        <f t="shared" si="8"/>
        <v>0</v>
      </c>
    </row>
    <row r="26" spans="1:18">
      <c r="A26" s="3" t="s">
        <v>65</v>
      </c>
      <c r="B26" s="4" t="s">
        <v>66</v>
      </c>
      <c r="C26" s="5">
        <v>10000</v>
      </c>
      <c r="D26" s="5" t="s">
        <v>19</v>
      </c>
      <c r="E26" s="5" t="s">
        <v>19</v>
      </c>
      <c r="F26" s="5">
        <f t="shared" si="2"/>
        <v>10000</v>
      </c>
      <c r="G26" s="5">
        <f t="shared" si="3"/>
        <v>10000</v>
      </c>
      <c r="H26" s="5" t="s">
        <v>19</v>
      </c>
      <c r="I26" s="5">
        <v>1999.8</v>
      </c>
      <c r="J26" s="5">
        <f t="shared" si="9"/>
        <v>1999.8</v>
      </c>
      <c r="K26" s="5">
        <f t="shared" si="4"/>
        <v>8000.2</v>
      </c>
      <c r="L26" s="5">
        <f t="shared" si="0"/>
        <v>8000.2</v>
      </c>
      <c r="M26" s="5">
        <f t="shared" si="5"/>
        <v>8000.2</v>
      </c>
      <c r="N26" s="5">
        <f t="shared" si="1"/>
        <v>1999.8</v>
      </c>
      <c r="O26" s="5">
        <v>0</v>
      </c>
      <c r="P26" s="6">
        <f t="shared" si="6"/>
        <v>0.19997999999999999</v>
      </c>
      <c r="Q26" s="6">
        <f t="shared" si="7"/>
        <v>0.19997999999999999</v>
      </c>
      <c r="R26" s="6">
        <f t="shared" si="8"/>
        <v>0.19997999999999999</v>
      </c>
    </row>
    <row r="27" spans="1:18">
      <c r="A27" s="3" t="s">
        <v>67</v>
      </c>
      <c r="B27" s="4" t="s">
        <v>68</v>
      </c>
      <c r="C27" s="5">
        <v>12000</v>
      </c>
      <c r="D27" s="5" t="s">
        <v>19</v>
      </c>
      <c r="E27" s="5" t="s">
        <v>19</v>
      </c>
      <c r="F27" s="5">
        <f t="shared" si="2"/>
        <v>12000</v>
      </c>
      <c r="G27" s="5">
        <f t="shared" si="3"/>
        <v>12000</v>
      </c>
      <c r="H27" s="5" t="s">
        <v>19</v>
      </c>
      <c r="I27" s="5">
        <v>2999.82</v>
      </c>
      <c r="J27" s="5">
        <f t="shared" si="9"/>
        <v>2999.82</v>
      </c>
      <c r="K27" s="5">
        <f t="shared" si="4"/>
        <v>9000.18</v>
      </c>
      <c r="L27" s="5">
        <f t="shared" si="0"/>
        <v>9000.18</v>
      </c>
      <c r="M27" s="5">
        <f t="shared" si="5"/>
        <v>9000.18</v>
      </c>
      <c r="N27" s="5">
        <f t="shared" si="1"/>
        <v>2999.82</v>
      </c>
      <c r="O27" s="5">
        <v>0</v>
      </c>
      <c r="P27" s="6">
        <f t="shared" si="6"/>
        <v>0.24998500000000001</v>
      </c>
      <c r="Q27" s="6">
        <f t="shared" si="7"/>
        <v>0.24998500000000001</v>
      </c>
      <c r="R27" s="6">
        <f t="shared" si="8"/>
        <v>0.24998500000000001</v>
      </c>
    </row>
    <row r="28" spans="1:18">
      <c r="A28" s="3" t="s">
        <v>69</v>
      </c>
      <c r="B28" s="4" t="s">
        <v>70</v>
      </c>
      <c r="C28" s="5">
        <v>1000</v>
      </c>
      <c r="D28" s="5" t="s">
        <v>19</v>
      </c>
      <c r="E28" s="5" t="s">
        <v>19</v>
      </c>
      <c r="F28" s="5">
        <f t="shared" si="2"/>
        <v>1000</v>
      </c>
      <c r="G28" s="5">
        <f t="shared" si="3"/>
        <v>1000</v>
      </c>
      <c r="H28" s="5" t="s">
        <v>19</v>
      </c>
      <c r="I28" s="5">
        <v>0</v>
      </c>
      <c r="J28" s="5">
        <f t="shared" si="9"/>
        <v>0</v>
      </c>
      <c r="K28" s="5">
        <f t="shared" si="4"/>
        <v>1000</v>
      </c>
      <c r="L28" s="5">
        <f t="shared" si="0"/>
        <v>1000</v>
      </c>
      <c r="M28" s="5">
        <f t="shared" si="5"/>
        <v>1000</v>
      </c>
      <c r="N28" s="5">
        <f t="shared" si="1"/>
        <v>0</v>
      </c>
      <c r="O28" s="5"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</row>
    <row r="29" spans="1:18">
      <c r="A29" s="3" t="s">
        <v>71</v>
      </c>
      <c r="B29" s="4" t="s">
        <v>72</v>
      </c>
      <c r="C29" s="5">
        <v>800</v>
      </c>
      <c r="D29" s="5" t="s">
        <v>19</v>
      </c>
      <c r="E29" s="5" t="s">
        <v>19</v>
      </c>
      <c r="F29" s="5">
        <f t="shared" si="2"/>
        <v>800</v>
      </c>
      <c r="G29" s="5">
        <f t="shared" si="3"/>
        <v>800</v>
      </c>
      <c r="H29" s="5" t="s">
        <v>19</v>
      </c>
      <c r="I29" s="5">
        <v>0</v>
      </c>
      <c r="J29" s="5">
        <f t="shared" si="9"/>
        <v>0</v>
      </c>
      <c r="K29" s="5">
        <f t="shared" si="4"/>
        <v>800</v>
      </c>
      <c r="L29" s="5">
        <f t="shared" si="0"/>
        <v>800</v>
      </c>
      <c r="M29" s="5">
        <f t="shared" si="5"/>
        <v>800</v>
      </c>
      <c r="N29" s="5">
        <f t="shared" si="1"/>
        <v>0</v>
      </c>
      <c r="O29" s="5">
        <v>0</v>
      </c>
      <c r="P29" s="6">
        <f t="shared" si="6"/>
        <v>0</v>
      </c>
      <c r="Q29" s="6">
        <f t="shared" si="7"/>
        <v>0</v>
      </c>
      <c r="R29" s="6">
        <f t="shared" si="8"/>
        <v>0</v>
      </c>
    </row>
    <row r="30" spans="1:18">
      <c r="A30" s="3" t="s">
        <v>73</v>
      </c>
      <c r="B30" s="4" t="s">
        <v>74</v>
      </c>
      <c r="C30" s="5">
        <v>2000</v>
      </c>
      <c r="D30" s="5" t="s">
        <v>19</v>
      </c>
      <c r="E30" s="5" t="s">
        <v>19</v>
      </c>
      <c r="F30" s="5">
        <f t="shared" si="2"/>
        <v>2000</v>
      </c>
      <c r="G30" s="5">
        <f t="shared" si="3"/>
        <v>2000</v>
      </c>
      <c r="H30" s="5" t="s">
        <v>19</v>
      </c>
      <c r="I30" s="5">
        <v>0</v>
      </c>
      <c r="J30" s="5">
        <f t="shared" si="9"/>
        <v>0</v>
      </c>
      <c r="K30" s="5">
        <f t="shared" si="4"/>
        <v>2000</v>
      </c>
      <c r="L30" s="5">
        <f t="shared" si="0"/>
        <v>2000</v>
      </c>
      <c r="M30" s="5">
        <f t="shared" si="5"/>
        <v>2000</v>
      </c>
      <c r="N30" s="5">
        <f t="shared" si="1"/>
        <v>0</v>
      </c>
      <c r="O30" s="5"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</row>
    <row r="31" spans="1:18">
      <c r="A31" s="3" t="s">
        <v>75</v>
      </c>
      <c r="B31" s="4" t="s">
        <v>76</v>
      </c>
      <c r="C31" s="5">
        <v>1000</v>
      </c>
      <c r="D31" s="5" t="s">
        <v>19</v>
      </c>
      <c r="E31" s="5" t="s">
        <v>19</v>
      </c>
      <c r="F31" s="5">
        <f t="shared" si="2"/>
        <v>1000</v>
      </c>
      <c r="G31" s="5">
        <f t="shared" si="3"/>
        <v>1000</v>
      </c>
      <c r="H31" s="5" t="s">
        <v>19</v>
      </c>
      <c r="I31" s="5">
        <v>0</v>
      </c>
      <c r="J31" s="5">
        <f t="shared" si="9"/>
        <v>0</v>
      </c>
      <c r="K31" s="5">
        <f t="shared" si="4"/>
        <v>1000</v>
      </c>
      <c r="L31" s="5">
        <f t="shared" si="0"/>
        <v>1000</v>
      </c>
      <c r="M31" s="5">
        <f t="shared" si="5"/>
        <v>1000</v>
      </c>
      <c r="N31" s="5">
        <f t="shared" si="1"/>
        <v>0</v>
      </c>
      <c r="O31" s="5"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</row>
    <row r="32" spans="1:18">
      <c r="A32" s="3" t="s">
        <v>77</v>
      </c>
      <c r="B32" s="4" t="s">
        <v>78</v>
      </c>
      <c r="C32" s="5">
        <v>500</v>
      </c>
      <c r="D32" s="5" t="s">
        <v>19</v>
      </c>
      <c r="E32" s="5" t="s">
        <v>19</v>
      </c>
      <c r="F32" s="5">
        <f t="shared" si="2"/>
        <v>500</v>
      </c>
      <c r="G32" s="5">
        <f t="shared" si="3"/>
        <v>500</v>
      </c>
      <c r="H32" s="5" t="s">
        <v>19</v>
      </c>
      <c r="I32" s="5">
        <v>0</v>
      </c>
      <c r="J32" s="5">
        <f t="shared" si="9"/>
        <v>0</v>
      </c>
      <c r="K32" s="5">
        <f t="shared" si="4"/>
        <v>500</v>
      </c>
      <c r="L32" s="5">
        <f t="shared" si="0"/>
        <v>500</v>
      </c>
      <c r="M32" s="5">
        <f t="shared" si="5"/>
        <v>500</v>
      </c>
      <c r="N32" s="5">
        <f t="shared" si="1"/>
        <v>0</v>
      </c>
      <c r="O32" s="5">
        <v>0</v>
      </c>
      <c r="P32" s="6">
        <f t="shared" si="6"/>
        <v>0</v>
      </c>
      <c r="Q32" s="6">
        <f t="shared" si="7"/>
        <v>0</v>
      </c>
      <c r="R32" s="6">
        <f t="shared" si="8"/>
        <v>0</v>
      </c>
    </row>
    <row r="33" spans="1:18">
      <c r="A33" s="3" t="s">
        <v>79</v>
      </c>
      <c r="B33" s="4" t="s">
        <v>80</v>
      </c>
      <c r="C33" s="5">
        <v>300</v>
      </c>
      <c r="D33" s="5" t="s">
        <v>19</v>
      </c>
      <c r="E33" s="5" t="s">
        <v>19</v>
      </c>
      <c r="F33" s="5">
        <f t="shared" si="2"/>
        <v>300</v>
      </c>
      <c r="G33" s="5">
        <f t="shared" si="3"/>
        <v>300</v>
      </c>
      <c r="H33" s="5" t="s">
        <v>19</v>
      </c>
      <c r="I33" s="5">
        <v>0</v>
      </c>
      <c r="J33" s="5">
        <f t="shared" si="9"/>
        <v>0</v>
      </c>
      <c r="K33" s="5">
        <f t="shared" si="4"/>
        <v>300</v>
      </c>
      <c r="L33" s="5">
        <f t="shared" si="0"/>
        <v>300</v>
      </c>
      <c r="M33" s="5">
        <f t="shared" si="5"/>
        <v>300</v>
      </c>
      <c r="N33" s="5">
        <f t="shared" si="1"/>
        <v>0</v>
      </c>
      <c r="O33" s="5"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</row>
    <row r="34" spans="1:18">
      <c r="A34" s="3" t="s">
        <v>81</v>
      </c>
      <c r="B34" s="4" t="s">
        <v>82</v>
      </c>
      <c r="C34" s="5">
        <v>1200</v>
      </c>
      <c r="D34" s="5" t="s">
        <v>19</v>
      </c>
      <c r="E34" s="5" t="s">
        <v>19</v>
      </c>
      <c r="F34" s="5">
        <f t="shared" si="2"/>
        <v>1200</v>
      </c>
      <c r="G34" s="5">
        <f t="shared" si="3"/>
        <v>1200</v>
      </c>
      <c r="H34" s="5" t="s">
        <v>19</v>
      </c>
      <c r="I34" s="5">
        <v>40.15</v>
      </c>
      <c r="J34" s="5">
        <f t="shared" si="9"/>
        <v>40.15</v>
      </c>
      <c r="K34" s="5">
        <f t="shared" si="4"/>
        <v>1159.8499999999999</v>
      </c>
      <c r="L34" s="5">
        <f t="shared" si="0"/>
        <v>1159.8499999999999</v>
      </c>
      <c r="M34" s="5">
        <f t="shared" si="5"/>
        <v>1159.8499999999999</v>
      </c>
      <c r="N34" s="5">
        <f t="shared" si="1"/>
        <v>40.15</v>
      </c>
      <c r="O34" s="5">
        <v>0</v>
      </c>
      <c r="P34" s="6">
        <f t="shared" si="6"/>
        <v>3.3458333333333333E-2</v>
      </c>
      <c r="Q34" s="6">
        <f t="shared" si="7"/>
        <v>3.3458333333333333E-2</v>
      </c>
      <c r="R34" s="6">
        <f t="shared" si="8"/>
        <v>3.3458333333333333E-2</v>
      </c>
    </row>
    <row r="35" spans="1:18">
      <c r="A35" s="3" t="s">
        <v>83</v>
      </c>
      <c r="B35" s="4" t="s">
        <v>84</v>
      </c>
      <c r="C35" s="5">
        <v>2000</v>
      </c>
      <c r="D35" s="5" t="s">
        <v>19</v>
      </c>
      <c r="E35" s="5" t="s">
        <v>19</v>
      </c>
      <c r="F35" s="5">
        <f t="shared" si="2"/>
        <v>2000</v>
      </c>
      <c r="G35" s="5">
        <f t="shared" si="3"/>
        <v>2000</v>
      </c>
      <c r="H35" s="5" t="s">
        <v>19</v>
      </c>
      <c r="I35" s="5">
        <v>148.21</v>
      </c>
      <c r="J35" s="5">
        <f>+I35+Enero!I35</f>
        <v>207.06</v>
      </c>
      <c r="K35" s="5">
        <f t="shared" si="4"/>
        <v>1792.94</v>
      </c>
      <c r="L35" s="5">
        <f t="shared" si="0"/>
        <v>1792.94</v>
      </c>
      <c r="M35" s="5">
        <f t="shared" si="5"/>
        <v>1792.94</v>
      </c>
      <c r="N35" s="5">
        <f t="shared" si="1"/>
        <v>207.06</v>
      </c>
      <c r="O35" s="5">
        <v>0</v>
      </c>
      <c r="P35" s="6">
        <f t="shared" si="6"/>
        <v>0.10353</v>
      </c>
      <c r="Q35" s="6">
        <f t="shared" si="7"/>
        <v>7.4105000000000004E-2</v>
      </c>
      <c r="R35" s="6">
        <f t="shared" si="8"/>
        <v>0.10353</v>
      </c>
    </row>
    <row r="36" spans="1:18">
      <c r="A36" s="3" t="s">
        <v>85</v>
      </c>
      <c r="B36" s="4" t="s">
        <v>86</v>
      </c>
      <c r="C36" s="5">
        <v>1700</v>
      </c>
      <c r="D36" s="5" t="s">
        <v>19</v>
      </c>
      <c r="E36" s="5" t="s">
        <v>19</v>
      </c>
      <c r="F36" s="5">
        <f t="shared" si="2"/>
        <v>1700</v>
      </c>
      <c r="G36" s="5">
        <f t="shared" si="3"/>
        <v>1700</v>
      </c>
      <c r="H36" s="5" t="s">
        <v>19</v>
      </c>
      <c r="I36" s="5">
        <v>263.18</v>
      </c>
      <c r="J36" s="5">
        <f t="shared" si="9"/>
        <v>263.18</v>
      </c>
      <c r="K36" s="5">
        <f t="shared" si="4"/>
        <v>1436.82</v>
      </c>
      <c r="L36" s="5">
        <f t="shared" si="0"/>
        <v>1436.82</v>
      </c>
      <c r="M36" s="5">
        <f t="shared" si="5"/>
        <v>1436.82</v>
      </c>
      <c r="N36" s="5">
        <f t="shared" si="1"/>
        <v>263.18</v>
      </c>
      <c r="O36" s="5">
        <v>0</v>
      </c>
      <c r="P36" s="6">
        <f t="shared" si="6"/>
        <v>0.15481176470588234</v>
      </c>
      <c r="Q36" s="6">
        <f t="shared" si="7"/>
        <v>0.15481176470588234</v>
      </c>
      <c r="R36" s="6">
        <f t="shared" si="8"/>
        <v>0.15481176470588234</v>
      </c>
    </row>
    <row r="37" spans="1:18">
      <c r="A37" s="3" t="s">
        <v>87</v>
      </c>
      <c r="B37" s="4" t="s">
        <v>88</v>
      </c>
      <c r="C37" s="5">
        <v>4200</v>
      </c>
      <c r="D37" s="5" t="s">
        <v>19</v>
      </c>
      <c r="E37" s="5" t="s">
        <v>19</v>
      </c>
      <c r="F37" s="5">
        <f t="shared" si="2"/>
        <v>4200</v>
      </c>
      <c r="G37" s="5">
        <f t="shared" si="3"/>
        <v>4200</v>
      </c>
      <c r="H37" s="5" t="s">
        <v>19</v>
      </c>
      <c r="I37" s="5">
        <v>0</v>
      </c>
      <c r="J37" s="5">
        <f t="shared" si="9"/>
        <v>0</v>
      </c>
      <c r="K37" s="5">
        <f t="shared" si="4"/>
        <v>4200</v>
      </c>
      <c r="L37" s="5">
        <f t="shared" si="0"/>
        <v>4200</v>
      </c>
      <c r="M37" s="5">
        <f t="shared" si="5"/>
        <v>4200</v>
      </c>
      <c r="N37" s="5">
        <f t="shared" si="1"/>
        <v>0</v>
      </c>
      <c r="O37" s="5"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</row>
    <row r="38" spans="1:18">
      <c r="A38" s="3" t="s">
        <v>89</v>
      </c>
      <c r="B38" s="4" t="s">
        <v>90</v>
      </c>
      <c r="C38" s="5">
        <v>1000</v>
      </c>
      <c r="D38" s="5" t="s">
        <v>19</v>
      </c>
      <c r="E38" s="5" t="s">
        <v>19</v>
      </c>
      <c r="F38" s="5">
        <f t="shared" si="2"/>
        <v>1000</v>
      </c>
      <c r="G38" s="5">
        <f t="shared" si="3"/>
        <v>1000</v>
      </c>
      <c r="H38" s="5" t="s">
        <v>19</v>
      </c>
      <c r="I38" s="5">
        <v>8.51</v>
      </c>
      <c r="J38" s="5">
        <f t="shared" si="9"/>
        <v>8.51</v>
      </c>
      <c r="K38" s="5">
        <f t="shared" si="4"/>
        <v>991.49</v>
      </c>
      <c r="L38" s="5">
        <f t="shared" si="0"/>
        <v>991.49</v>
      </c>
      <c r="M38" s="5">
        <f t="shared" si="5"/>
        <v>991.49</v>
      </c>
      <c r="N38" s="5">
        <f t="shared" si="1"/>
        <v>8.51</v>
      </c>
      <c r="O38" s="5">
        <v>0</v>
      </c>
      <c r="P38" s="6">
        <f t="shared" si="6"/>
        <v>8.5100000000000002E-3</v>
      </c>
      <c r="Q38" s="6">
        <f t="shared" si="7"/>
        <v>8.5100000000000002E-3</v>
      </c>
      <c r="R38" s="6">
        <f t="shared" si="8"/>
        <v>8.5100000000000002E-3</v>
      </c>
    </row>
    <row r="39" spans="1:18">
      <c r="A39" s="3" t="s">
        <v>91</v>
      </c>
      <c r="B39" s="4" t="s">
        <v>92</v>
      </c>
      <c r="C39" s="5">
        <v>30000</v>
      </c>
      <c r="D39" s="5" t="s">
        <v>19</v>
      </c>
      <c r="E39" s="5" t="s">
        <v>19</v>
      </c>
      <c r="F39" s="5">
        <f t="shared" si="2"/>
        <v>30000</v>
      </c>
      <c r="G39" s="5">
        <f t="shared" si="3"/>
        <v>30000</v>
      </c>
      <c r="H39" s="5" t="s">
        <v>19</v>
      </c>
      <c r="I39" s="5">
        <v>1000</v>
      </c>
      <c r="J39" s="5">
        <f t="shared" si="9"/>
        <v>1000</v>
      </c>
      <c r="K39" s="5">
        <f t="shared" si="4"/>
        <v>29000</v>
      </c>
      <c r="L39" s="5">
        <f t="shared" si="0"/>
        <v>29000</v>
      </c>
      <c r="M39" s="5">
        <f t="shared" si="5"/>
        <v>29000</v>
      </c>
      <c r="N39" s="5">
        <f t="shared" si="1"/>
        <v>1000</v>
      </c>
      <c r="O39" s="5">
        <v>0</v>
      </c>
      <c r="P39" s="6">
        <f t="shared" si="6"/>
        <v>3.3333333333333333E-2</v>
      </c>
      <c r="Q39" s="6">
        <f t="shared" si="7"/>
        <v>3.3333333333333333E-2</v>
      </c>
      <c r="R39" s="6">
        <f t="shared" si="8"/>
        <v>3.3333333333333333E-2</v>
      </c>
    </row>
    <row r="40" spans="1:18">
      <c r="A40" s="3" t="s">
        <v>93</v>
      </c>
      <c r="B40" s="4" t="s">
        <v>94</v>
      </c>
      <c r="C40" s="5">
        <v>3400</v>
      </c>
      <c r="D40" s="5" t="s">
        <v>19</v>
      </c>
      <c r="E40" s="5" t="s">
        <v>19</v>
      </c>
      <c r="F40" s="5">
        <f t="shared" si="2"/>
        <v>3400</v>
      </c>
      <c r="G40" s="5">
        <f t="shared" si="3"/>
        <v>3400</v>
      </c>
      <c r="H40" s="5" t="s">
        <v>19</v>
      </c>
      <c r="I40" s="5">
        <v>0</v>
      </c>
      <c r="J40" s="5">
        <f t="shared" si="9"/>
        <v>0</v>
      </c>
      <c r="K40" s="5">
        <f t="shared" si="4"/>
        <v>3400</v>
      </c>
      <c r="L40" s="5">
        <f t="shared" si="0"/>
        <v>3400</v>
      </c>
      <c r="M40" s="5">
        <f t="shared" si="5"/>
        <v>3400</v>
      </c>
      <c r="N40" s="5">
        <f t="shared" si="1"/>
        <v>0</v>
      </c>
      <c r="O40" s="5">
        <v>0</v>
      </c>
      <c r="P40" s="6">
        <f t="shared" si="6"/>
        <v>0</v>
      </c>
      <c r="Q40" s="6">
        <f t="shared" si="7"/>
        <v>0</v>
      </c>
      <c r="R40" s="6">
        <f t="shared" si="8"/>
        <v>0</v>
      </c>
    </row>
    <row r="41" spans="1:18">
      <c r="A41" s="3" t="s">
        <v>95</v>
      </c>
      <c r="B41" s="4" t="s">
        <v>96</v>
      </c>
      <c r="C41" s="5">
        <v>78700</v>
      </c>
      <c r="D41" s="5" t="s">
        <v>19</v>
      </c>
      <c r="E41" s="5" t="s">
        <v>19</v>
      </c>
      <c r="F41" s="5">
        <f t="shared" si="2"/>
        <v>78700</v>
      </c>
      <c r="G41" s="5">
        <f t="shared" si="3"/>
        <v>78700</v>
      </c>
      <c r="H41" s="5" t="s">
        <v>19</v>
      </c>
      <c r="I41" s="5">
        <v>0</v>
      </c>
      <c r="J41" s="5">
        <f>+I41+Enero!I41</f>
        <v>6600</v>
      </c>
      <c r="K41" s="5">
        <f t="shared" si="4"/>
        <v>72100</v>
      </c>
      <c r="L41" s="5">
        <f t="shared" si="0"/>
        <v>72100</v>
      </c>
      <c r="M41" s="5">
        <f t="shared" si="5"/>
        <v>72100</v>
      </c>
      <c r="N41" s="5">
        <f t="shared" si="1"/>
        <v>6600</v>
      </c>
      <c r="O41" s="5">
        <v>0</v>
      </c>
      <c r="P41" s="6">
        <f t="shared" si="6"/>
        <v>8.3862770012706478E-2</v>
      </c>
      <c r="Q41" s="6">
        <f t="shared" si="7"/>
        <v>0</v>
      </c>
      <c r="R41" s="6">
        <f t="shared" si="8"/>
        <v>8.3862770012706478E-2</v>
      </c>
    </row>
    <row r="42" spans="1:18">
      <c r="A42" s="3" t="s">
        <v>97</v>
      </c>
      <c r="B42" s="4" t="s">
        <v>98</v>
      </c>
      <c r="C42" s="5">
        <v>30235</v>
      </c>
      <c r="D42" s="5" t="s">
        <v>19</v>
      </c>
      <c r="E42" s="5" t="s">
        <v>19</v>
      </c>
      <c r="F42" s="5">
        <f t="shared" si="2"/>
        <v>30235</v>
      </c>
      <c r="G42" s="5">
        <f t="shared" si="3"/>
        <v>30235</v>
      </c>
      <c r="H42" s="5" t="s">
        <v>19</v>
      </c>
      <c r="I42" s="5">
        <v>18140.810000000001</v>
      </c>
      <c r="J42" s="5">
        <f t="shared" si="9"/>
        <v>18140.810000000001</v>
      </c>
      <c r="K42" s="5">
        <f t="shared" si="4"/>
        <v>12094.189999999999</v>
      </c>
      <c r="L42" s="5">
        <f t="shared" si="0"/>
        <v>12094.189999999999</v>
      </c>
      <c r="M42" s="5">
        <f t="shared" si="5"/>
        <v>12094.189999999999</v>
      </c>
      <c r="N42" s="5">
        <f t="shared" si="1"/>
        <v>18140.810000000001</v>
      </c>
      <c r="O42" s="5">
        <v>0</v>
      </c>
      <c r="P42" s="6">
        <f t="shared" si="6"/>
        <v>0.59999371589217798</v>
      </c>
      <c r="Q42" s="6">
        <f t="shared" si="7"/>
        <v>0.59999371589217798</v>
      </c>
      <c r="R42" s="6">
        <f t="shared" si="8"/>
        <v>0.59999371589217798</v>
      </c>
    </row>
    <row r="43" spans="1:18">
      <c r="A43" s="4"/>
      <c r="B43" s="4" t="s">
        <v>101</v>
      </c>
      <c r="C43" s="5">
        <f>SUM(C2:C42)</f>
        <v>812520</v>
      </c>
      <c r="D43" s="5">
        <f t="shared" ref="D43:O43" si="10">SUM(D2:D42)</f>
        <v>0</v>
      </c>
      <c r="E43" s="5">
        <f t="shared" si="10"/>
        <v>0</v>
      </c>
      <c r="F43" s="5">
        <f t="shared" si="10"/>
        <v>812520</v>
      </c>
      <c r="G43" s="5">
        <f t="shared" si="10"/>
        <v>812520</v>
      </c>
      <c r="H43" s="5">
        <f t="shared" si="10"/>
        <v>0</v>
      </c>
      <c r="I43" s="5">
        <f>SUM(I2:I42)</f>
        <v>61922.810000000012</v>
      </c>
      <c r="J43" s="5">
        <f t="shared" si="10"/>
        <v>104018.04</v>
      </c>
      <c r="K43" s="5">
        <f t="shared" si="10"/>
        <v>708501.95999999985</v>
      </c>
      <c r="L43" s="5">
        <f>SUM(L2:L42)</f>
        <v>708501.95999999985</v>
      </c>
      <c r="M43" s="5">
        <f t="shared" si="10"/>
        <v>708501.95999999985</v>
      </c>
      <c r="N43" s="5">
        <f t="shared" si="10"/>
        <v>104018.04</v>
      </c>
      <c r="O43" s="5">
        <f t="shared" si="10"/>
        <v>0</v>
      </c>
      <c r="P43" s="6">
        <f t="shared" si="6"/>
        <v>0.12801905183872397</v>
      </c>
      <c r="Q43" s="6">
        <f t="shared" si="7"/>
        <v>7.6210813272288694E-2</v>
      </c>
      <c r="R43" s="6">
        <f t="shared" si="8"/>
        <v>0.12801905183872397</v>
      </c>
    </row>
    <row r="44" spans="1:18">
      <c r="G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abSelected="1" workbookViewId="0">
      <selection activeCell="E25" sqref="E25"/>
    </sheetView>
  </sheetViews>
  <sheetFormatPr baseColWidth="10" defaultColWidth="14.42578125" defaultRowHeight="15" customHeight="1"/>
  <cols>
    <col min="1" max="1" width="8.7109375" style="10" customWidth="1"/>
    <col min="2" max="2" width="62.85546875" style="10" customWidth="1"/>
    <col min="3" max="3" width="12.140625" style="10" customWidth="1"/>
    <col min="4" max="5" width="17.85546875" style="10" customWidth="1"/>
    <col min="6" max="6" width="19.5703125" style="10" customWidth="1"/>
    <col min="7" max="7" width="21.42578125" style="10" customWidth="1"/>
    <col min="8" max="26" width="10.7109375" style="10" customWidth="1"/>
    <col min="27" max="16384" width="14.42578125" style="10"/>
  </cols>
  <sheetData>
    <row r="1" spans="1:26">
      <c r="A1" s="39" t="s">
        <v>102</v>
      </c>
      <c r="B1" s="40"/>
      <c r="C1" s="40"/>
      <c r="D1" s="40"/>
      <c r="E1" s="40"/>
      <c r="F1" s="40"/>
      <c r="G1" s="40"/>
      <c r="H1" s="40"/>
      <c r="I1" s="4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>
      <c r="A2" s="41" t="s">
        <v>103</v>
      </c>
      <c r="B2" s="42"/>
      <c r="C2" s="42"/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41" t="s">
        <v>104</v>
      </c>
      <c r="B3" s="42"/>
      <c r="C3" s="42"/>
      <c r="D3" s="42"/>
      <c r="E3" s="42"/>
      <c r="F3" s="42"/>
      <c r="G3" s="42"/>
      <c r="H3" s="42"/>
      <c r="I3" s="4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>
      <c r="A4" s="43">
        <v>2023</v>
      </c>
      <c r="B4" s="44"/>
      <c r="C4" s="44"/>
      <c r="D4" s="44"/>
      <c r="E4" s="44"/>
      <c r="F4" s="44"/>
      <c r="G4" s="44"/>
      <c r="H4" s="44"/>
      <c r="I4" s="4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0" customHeight="1">
      <c r="A5" s="45" t="s">
        <v>105</v>
      </c>
      <c r="B5" s="47" t="s">
        <v>106</v>
      </c>
      <c r="C5" s="47" t="s">
        <v>107</v>
      </c>
      <c r="D5" s="49" t="s">
        <v>108</v>
      </c>
      <c r="E5" s="50"/>
      <c r="F5" s="47" t="s">
        <v>109</v>
      </c>
      <c r="G5" s="51" t="s">
        <v>110</v>
      </c>
      <c r="H5" s="37" t="s">
        <v>111</v>
      </c>
      <c r="I5" s="37" t="s">
        <v>112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>
      <c r="A6" s="46"/>
      <c r="B6" s="48"/>
      <c r="C6" s="48"/>
      <c r="D6" s="11" t="s">
        <v>113</v>
      </c>
      <c r="E6" s="11" t="s">
        <v>114</v>
      </c>
      <c r="F6" s="48"/>
      <c r="G6" s="52"/>
      <c r="H6" s="38"/>
      <c r="I6" s="3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13"/>
      <c r="B7" s="14" t="s">
        <v>115</v>
      </c>
      <c r="C7" s="15">
        <f t="shared" ref="C7:E7" si="0">+C8+C19+C22+C27+C31+C35+C38+C42+C46+C51+C57+C60</f>
        <v>812520</v>
      </c>
      <c r="D7" s="15">
        <f t="shared" si="0"/>
        <v>325889.83</v>
      </c>
      <c r="E7" s="15">
        <f t="shared" si="0"/>
        <v>14061.73</v>
      </c>
      <c r="F7" s="16">
        <f t="shared" ref="F7:F17" si="1">SUM(D7:E7)</f>
        <v>339951.56</v>
      </c>
      <c r="G7" s="17">
        <f t="shared" ref="G7:G17" si="2">+C7-F7</f>
        <v>472568.44</v>
      </c>
      <c r="H7" s="18">
        <f>F7/$C$7</f>
        <v>0.41839162112932604</v>
      </c>
      <c r="I7" s="18">
        <f>F7/$C$7</f>
        <v>0.41839162112932604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>
      <c r="A8" s="13"/>
      <c r="B8" s="14" t="s">
        <v>116</v>
      </c>
      <c r="C8" s="15">
        <f t="shared" ref="C8:E8" si="3">SUM(C9:C17)</f>
        <v>133530</v>
      </c>
      <c r="D8" s="15">
        <f t="shared" si="3"/>
        <v>17570</v>
      </c>
      <c r="E8" s="15">
        <f t="shared" si="3"/>
        <v>10847</v>
      </c>
      <c r="F8" s="16">
        <f t="shared" si="1"/>
        <v>28417</v>
      </c>
      <c r="G8" s="17">
        <f t="shared" si="2"/>
        <v>105113</v>
      </c>
      <c r="H8" s="18">
        <f>F8/$C$8</f>
        <v>0.21281359994008836</v>
      </c>
      <c r="I8" s="18">
        <f t="shared" ref="I8:I17" si="4">F8/$C$8</f>
        <v>0.21281359994008836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>
      <c r="A9" s="20" t="s">
        <v>117</v>
      </c>
      <c r="B9" s="21" t="s">
        <v>118</v>
      </c>
      <c r="C9" s="22">
        <v>1000</v>
      </c>
      <c r="D9" s="22">
        <f>+[1]Ene!D9</f>
        <v>540</v>
      </c>
      <c r="E9" s="22">
        <v>10</v>
      </c>
      <c r="F9" s="16">
        <f t="shared" si="1"/>
        <v>550</v>
      </c>
      <c r="G9" s="17">
        <f t="shared" si="2"/>
        <v>450</v>
      </c>
      <c r="H9" s="18">
        <f>F9/$C$9</f>
        <v>0.55000000000000004</v>
      </c>
      <c r="I9" s="18">
        <f t="shared" si="4"/>
        <v>4.1189245862353029E-3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20" t="s">
        <v>119</v>
      </c>
      <c r="B10" s="21" t="s">
        <v>120</v>
      </c>
      <c r="C10" s="22">
        <v>3000</v>
      </c>
      <c r="D10" s="22">
        <f>+[1]Ene!D10</f>
        <v>1755</v>
      </c>
      <c r="E10" s="22">
        <v>45</v>
      </c>
      <c r="F10" s="16">
        <f t="shared" si="1"/>
        <v>1800</v>
      </c>
      <c r="G10" s="17">
        <f t="shared" si="2"/>
        <v>1200</v>
      </c>
      <c r="H10" s="18">
        <f>F10/$C$10</f>
        <v>0.6</v>
      </c>
      <c r="I10" s="18">
        <f t="shared" si="4"/>
        <v>1.3480116827679174E-2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20" t="s">
        <v>121</v>
      </c>
      <c r="B11" s="21" t="s">
        <v>122</v>
      </c>
      <c r="C11" s="22">
        <v>120000</v>
      </c>
      <c r="D11" s="22">
        <f>+[1]Ene!D11</f>
        <v>10000</v>
      </c>
      <c r="E11" s="22">
        <v>10000</v>
      </c>
      <c r="F11" s="16">
        <f t="shared" si="1"/>
        <v>20000</v>
      </c>
      <c r="G11" s="17">
        <f t="shared" si="2"/>
        <v>100000</v>
      </c>
      <c r="H11" s="18">
        <f>F11/$C$11</f>
        <v>0.16666666666666666</v>
      </c>
      <c r="I11" s="18">
        <f t="shared" si="4"/>
        <v>0.14977907586310193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20" t="s">
        <v>123</v>
      </c>
      <c r="B12" s="21" t="s">
        <v>124</v>
      </c>
      <c r="C12" s="22">
        <v>500</v>
      </c>
      <c r="D12" s="22">
        <f>+[1]Ene!D12</f>
        <v>300</v>
      </c>
      <c r="E12" s="22">
        <v>80</v>
      </c>
      <c r="F12" s="16">
        <f t="shared" si="1"/>
        <v>380</v>
      </c>
      <c r="G12" s="17">
        <f t="shared" si="2"/>
        <v>120</v>
      </c>
      <c r="H12" s="18">
        <f>F12/$C$12</f>
        <v>0.76</v>
      </c>
      <c r="I12" s="18">
        <f t="shared" si="4"/>
        <v>2.8458024413989366E-3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20" t="s">
        <v>125</v>
      </c>
      <c r="B13" s="21" t="s">
        <v>126</v>
      </c>
      <c r="C13" s="22">
        <v>30</v>
      </c>
      <c r="D13" s="22">
        <f>+[1]Ene!D13</f>
        <v>0</v>
      </c>
      <c r="E13" s="22"/>
      <c r="F13" s="16">
        <f t="shared" si="1"/>
        <v>0</v>
      </c>
      <c r="G13" s="17">
        <f t="shared" si="2"/>
        <v>30</v>
      </c>
      <c r="H13" s="18">
        <f>F13/$C$13</f>
        <v>0</v>
      </c>
      <c r="I13" s="18">
        <f t="shared" si="4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20" t="s">
        <v>127</v>
      </c>
      <c r="B14" s="21" t="s">
        <v>128</v>
      </c>
      <c r="C14" s="22">
        <v>2000</v>
      </c>
      <c r="D14" s="22">
        <f>+[1]Ene!D14</f>
        <v>188</v>
      </c>
      <c r="E14" s="22">
        <v>295</v>
      </c>
      <c r="F14" s="16">
        <f t="shared" si="1"/>
        <v>483</v>
      </c>
      <c r="G14" s="17">
        <f t="shared" si="2"/>
        <v>1517</v>
      </c>
      <c r="H14" s="18">
        <f>F14/$C$14</f>
        <v>0.24149999999999999</v>
      </c>
      <c r="I14" s="18">
        <f t="shared" si="4"/>
        <v>3.6171646820939113E-3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20" t="s">
        <v>129</v>
      </c>
      <c r="B15" s="21" t="s">
        <v>130</v>
      </c>
      <c r="C15" s="22">
        <v>3000</v>
      </c>
      <c r="D15" s="22">
        <f>+[1]Ene!D15</f>
        <v>0</v>
      </c>
      <c r="E15" s="22">
        <v>45</v>
      </c>
      <c r="F15" s="16">
        <f t="shared" si="1"/>
        <v>45</v>
      </c>
      <c r="G15" s="17">
        <f t="shared" si="2"/>
        <v>2955</v>
      </c>
      <c r="H15" s="18">
        <f>F15/$C$15</f>
        <v>1.4999999999999999E-2</v>
      </c>
      <c r="I15" s="18">
        <f t="shared" si="4"/>
        <v>3.3700292069197934E-4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20" t="s">
        <v>131</v>
      </c>
      <c r="B16" s="21" t="s">
        <v>132</v>
      </c>
      <c r="C16" s="22">
        <v>2000</v>
      </c>
      <c r="D16" s="22">
        <f>+[1]Ene!D16</f>
        <v>30</v>
      </c>
      <c r="E16" s="22"/>
      <c r="F16" s="16">
        <f t="shared" si="1"/>
        <v>30</v>
      </c>
      <c r="G16" s="17">
        <f t="shared" si="2"/>
        <v>1970</v>
      </c>
      <c r="H16" s="18">
        <f>F16/$C$16</f>
        <v>1.4999999999999999E-2</v>
      </c>
      <c r="I16" s="18">
        <f t="shared" si="4"/>
        <v>2.2466861379465288E-4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20" t="s">
        <v>133</v>
      </c>
      <c r="B17" s="21" t="s">
        <v>134</v>
      </c>
      <c r="C17" s="22">
        <v>2000</v>
      </c>
      <c r="D17" s="22">
        <f>+[1]Ene!D17</f>
        <v>4757</v>
      </c>
      <c r="E17" s="22">
        <v>372</v>
      </c>
      <c r="F17" s="16">
        <f t="shared" si="1"/>
        <v>5129</v>
      </c>
      <c r="G17" s="17">
        <f t="shared" si="2"/>
        <v>-3129</v>
      </c>
      <c r="H17" s="18">
        <f>F17/$C$17</f>
        <v>2.5644999999999998</v>
      </c>
      <c r="I17" s="18">
        <f t="shared" si="4"/>
        <v>3.8410844005092488E-2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23"/>
      <c r="B18" s="24"/>
      <c r="C18" s="25"/>
      <c r="D18" s="25"/>
      <c r="E18" s="25"/>
      <c r="F18" s="26"/>
      <c r="G18" s="27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13"/>
      <c r="B19" s="14" t="s">
        <v>135</v>
      </c>
      <c r="C19" s="15">
        <f t="shared" ref="C19:E19" si="5">+C20</f>
        <v>500</v>
      </c>
      <c r="D19" s="15">
        <f t="shared" si="5"/>
        <v>0</v>
      </c>
      <c r="E19" s="15">
        <f t="shared" si="5"/>
        <v>0</v>
      </c>
      <c r="F19" s="16">
        <f t="shared" ref="F19:F20" si="6">SUM(D19:E19)</f>
        <v>0</v>
      </c>
      <c r="G19" s="17">
        <f t="shared" ref="G19:G20" si="7">+C19-F19</f>
        <v>500</v>
      </c>
      <c r="H19" s="18">
        <f>F19/$C$19</f>
        <v>0</v>
      </c>
      <c r="I19" s="18">
        <f>F19/$C$7</f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>
      <c r="A20" s="20" t="s">
        <v>136</v>
      </c>
      <c r="B20" s="21" t="s">
        <v>137</v>
      </c>
      <c r="C20" s="22">
        <v>500</v>
      </c>
      <c r="D20" s="22">
        <f>+[1]Ene!D20</f>
        <v>0</v>
      </c>
      <c r="E20" s="22">
        <v>0</v>
      </c>
      <c r="F20" s="16">
        <f t="shared" si="6"/>
        <v>0</v>
      </c>
      <c r="G20" s="17">
        <f t="shared" si="7"/>
        <v>500</v>
      </c>
      <c r="H20" s="18">
        <f>F20/$C$20</f>
        <v>0</v>
      </c>
      <c r="I20" s="18">
        <f>F20/$C$19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23"/>
      <c r="B21" s="24"/>
      <c r="C21" s="25"/>
      <c r="D21" s="25"/>
      <c r="E21" s="25"/>
      <c r="F21" s="26"/>
      <c r="G21" s="27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13"/>
      <c r="B22" s="14" t="s">
        <v>138</v>
      </c>
      <c r="C22" s="15">
        <f t="shared" ref="C22:E22" si="8">SUM(C23:C25)</f>
        <v>60745</v>
      </c>
      <c r="D22" s="15">
        <f t="shared" si="8"/>
        <v>736.15</v>
      </c>
      <c r="E22" s="15">
        <f t="shared" si="8"/>
        <v>134.22999999999999</v>
      </c>
      <c r="F22" s="16">
        <f t="shared" ref="F22:F25" si="9">SUM(D22:E22)</f>
        <v>870.38</v>
      </c>
      <c r="G22" s="17">
        <f t="shared" ref="G22:G25" si="10">+C22-F22</f>
        <v>59874.62</v>
      </c>
      <c r="H22" s="18">
        <f>F22/$C$22</f>
        <v>1.432842209235328E-2</v>
      </c>
      <c r="I22" s="18">
        <f>F22/$C$7</f>
        <v>1.0712105548171121E-3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>
      <c r="A23" s="20" t="s">
        <v>139</v>
      </c>
      <c r="B23" s="21" t="s">
        <v>140</v>
      </c>
      <c r="C23" s="22">
        <v>60000</v>
      </c>
      <c r="D23" s="22">
        <f>+[1]Ene!D23</f>
        <v>536.15</v>
      </c>
      <c r="E23" s="22">
        <v>34.229999999999997</v>
      </c>
      <c r="F23" s="16">
        <f t="shared" si="9"/>
        <v>570.38</v>
      </c>
      <c r="G23" s="17">
        <f t="shared" si="10"/>
        <v>59429.62</v>
      </c>
      <c r="H23" s="18">
        <f>F23/$C$23</f>
        <v>9.5063333333333336E-3</v>
      </c>
      <c r="I23" s="18">
        <f t="shared" ref="I23:I25" si="11">F23/$C$22</f>
        <v>9.389744011852828E-3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20" t="s">
        <v>141</v>
      </c>
      <c r="B24" s="21" t="s">
        <v>142</v>
      </c>
      <c r="C24" s="22">
        <v>145</v>
      </c>
      <c r="D24" s="22">
        <f>+[1]Ene!D24</f>
        <v>0</v>
      </c>
      <c r="E24" s="22"/>
      <c r="F24" s="16">
        <f t="shared" si="9"/>
        <v>0</v>
      </c>
      <c r="G24" s="17">
        <f t="shared" si="10"/>
        <v>145</v>
      </c>
      <c r="H24" s="18">
        <f>F24/$C$24</f>
        <v>0</v>
      </c>
      <c r="I24" s="18">
        <f t="shared" si="11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20" t="s">
        <v>143</v>
      </c>
      <c r="B25" s="21" t="s">
        <v>144</v>
      </c>
      <c r="C25" s="22">
        <v>600</v>
      </c>
      <c r="D25" s="22">
        <f>+[1]Ene!D25</f>
        <v>200</v>
      </c>
      <c r="E25" s="22">
        <v>100</v>
      </c>
      <c r="F25" s="16">
        <f t="shared" si="9"/>
        <v>300</v>
      </c>
      <c r="G25" s="17">
        <f t="shared" si="10"/>
        <v>300</v>
      </c>
      <c r="H25" s="18">
        <f>F25/$C$25</f>
        <v>0.5</v>
      </c>
      <c r="I25" s="18">
        <f t="shared" si="11"/>
        <v>4.9386780805004528E-3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23"/>
      <c r="B26" s="24"/>
      <c r="C26" s="25"/>
      <c r="D26" s="25"/>
      <c r="E26" s="25"/>
      <c r="F26" s="26"/>
      <c r="G26" s="27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13"/>
      <c r="B27" s="14" t="s">
        <v>145</v>
      </c>
      <c r="C27" s="15">
        <f t="shared" ref="C27:E27" si="12">SUM(C28:C29)</f>
        <v>9348</v>
      </c>
      <c r="D27" s="15">
        <f t="shared" si="12"/>
        <v>595</v>
      </c>
      <c r="E27" s="15">
        <f t="shared" si="12"/>
        <v>520</v>
      </c>
      <c r="F27" s="16">
        <f t="shared" ref="F27:F29" si="13">SUM(D27:E27)</f>
        <v>1115</v>
      </c>
      <c r="G27" s="17">
        <f t="shared" ref="G27:G29" si="14">+C27-F27</f>
        <v>8233</v>
      </c>
      <c r="H27" s="18">
        <f>F27/$C$27</f>
        <v>0.11927685066324348</v>
      </c>
      <c r="I27" s="18">
        <f>F27/$C$7</f>
        <v>1.3722739132575198E-3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>
      <c r="A28" s="20" t="s">
        <v>146</v>
      </c>
      <c r="B28" s="21" t="s">
        <v>147</v>
      </c>
      <c r="C28" s="22">
        <v>3636</v>
      </c>
      <c r="D28" s="22">
        <f>+[1]Ene!D28</f>
        <v>0</v>
      </c>
      <c r="E28" s="22"/>
      <c r="F28" s="16">
        <f t="shared" si="13"/>
        <v>0</v>
      </c>
      <c r="G28" s="17">
        <f t="shared" si="14"/>
        <v>3636</v>
      </c>
      <c r="H28" s="18">
        <f>F28/$C$28</f>
        <v>0</v>
      </c>
      <c r="I28" s="18">
        <f t="shared" ref="I28:I29" si="15">F28/$C$27</f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20" t="s">
        <v>148</v>
      </c>
      <c r="B29" s="21" t="s">
        <v>149</v>
      </c>
      <c r="C29" s="22">
        <v>5712</v>
      </c>
      <c r="D29" s="22">
        <f>+[1]Ene!D29</f>
        <v>595</v>
      </c>
      <c r="E29" s="22">
        <v>520</v>
      </c>
      <c r="F29" s="16">
        <f t="shared" si="13"/>
        <v>1115</v>
      </c>
      <c r="G29" s="17">
        <f t="shared" si="14"/>
        <v>4597</v>
      </c>
      <c r="H29" s="18">
        <f>F29/$C$29</f>
        <v>0.195203081232493</v>
      </c>
      <c r="I29" s="18">
        <f t="shared" si="15"/>
        <v>0.11927685066324348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23"/>
      <c r="B30" s="24"/>
      <c r="C30" s="25"/>
      <c r="D30" s="25"/>
      <c r="E30" s="25"/>
      <c r="F30" s="26"/>
      <c r="G30" s="27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13"/>
      <c r="B31" s="14" t="s">
        <v>150</v>
      </c>
      <c r="C31" s="15">
        <f t="shared" ref="C31:E31" si="16">SUM(C32:C33)</f>
        <v>230</v>
      </c>
      <c r="D31" s="15">
        <f t="shared" si="16"/>
        <v>0</v>
      </c>
      <c r="E31" s="15">
        <f t="shared" si="16"/>
        <v>63</v>
      </c>
      <c r="F31" s="16">
        <f t="shared" ref="F31:F33" si="17">SUM(D31:E31)</f>
        <v>63</v>
      </c>
      <c r="G31" s="17">
        <f t="shared" ref="G31:G33" si="18">+C31-F31</f>
        <v>167</v>
      </c>
      <c r="H31" s="18">
        <f>F31/$C$31</f>
        <v>0.27391304347826084</v>
      </c>
      <c r="I31" s="18">
        <f>F31/$C$7</f>
        <v>7.7536552946389018E-5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>
      <c r="A32" s="20" t="s">
        <v>151</v>
      </c>
      <c r="B32" s="21" t="s">
        <v>152</v>
      </c>
      <c r="C32" s="22">
        <v>220</v>
      </c>
      <c r="D32" s="22">
        <f>+[1]Ene!D32</f>
        <v>0</v>
      </c>
      <c r="E32" s="22">
        <v>63</v>
      </c>
      <c r="F32" s="16">
        <f t="shared" si="17"/>
        <v>63</v>
      </c>
      <c r="G32" s="17">
        <f t="shared" si="18"/>
        <v>157</v>
      </c>
      <c r="H32" s="18">
        <f>F32/$C$32</f>
        <v>0.28636363636363638</v>
      </c>
      <c r="I32" s="18">
        <f t="shared" ref="I32:I33" si="19">F32/$C$31</f>
        <v>0.27391304347826084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20" t="s">
        <v>153</v>
      </c>
      <c r="B33" s="21" t="s">
        <v>154</v>
      </c>
      <c r="C33" s="22">
        <v>10</v>
      </c>
      <c r="D33" s="22">
        <f>+[1]Ene!D33</f>
        <v>0</v>
      </c>
      <c r="E33" s="22"/>
      <c r="F33" s="16">
        <f t="shared" si="17"/>
        <v>0</v>
      </c>
      <c r="G33" s="17">
        <f t="shared" si="18"/>
        <v>10</v>
      </c>
      <c r="H33" s="18">
        <f>F33/$C$33</f>
        <v>0</v>
      </c>
      <c r="I33" s="18">
        <f t="shared" si="19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23"/>
      <c r="B34" s="24"/>
      <c r="C34" s="25"/>
      <c r="D34" s="25"/>
      <c r="E34" s="25"/>
      <c r="F34" s="26"/>
      <c r="G34" s="27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13"/>
      <c r="B35" s="14" t="s">
        <v>155</v>
      </c>
      <c r="C35" s="15">
        <f t="shared" ref="C35:E35" si="20">+C36</f>
        <v>3000</v>
      </c>
      <c r="D35" s="15">
        <f t="shared" si="20"/>
        <v>1144.3</v>
      </c>
      <c r="E35" s="15">
        <f t="shared" si="20"/>
        <v>224.5</v>
      </c>
      <c r="F35" s="16">
        <f t="shared" ref="F35:F36" si="21">SUM(D35:E35)</f>
        <v>1368.8</v>
      </c>
      <c r="G35" s="17">
        <f t="shared" ref="G35:G36" si="22">+C35-F35</f>
        <v>1631.2</v>
      </c>
      <c r="H35" s="18">
        <f>F35/$C$35</f>
        <v>0.45626666666666665</v>
      </c>
      <c r="I35" s="18">
        <f>F35/$C$7</f>
        <v>1.6846354551272584E-3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20" t="s">
        <v>156</v>
      </c>
      <c r="B36" s="21" t="s">
        <v>157</v>
      </c>
      <c r="C36" s="22">
        <v>3000</v>
      </c>
      <c r="D36" s="22">
        <f>+[1]Ene!D36</f>
        <v>1144.3</v>
      </c>
      <c r="E36" s="22">
        <v>224.5</v>
      </c>
      <c r="F36" s="16">
        <f t="shared" si="21"/>
        <v>1368.8</v>
      </c>
      <c r="G36" s="17">
        <f t="shared" si="22"/>
        <v>1631.2</v>
      </c>
      <c r="H36" s="18">
        <f>F36/$C$36</f>
        <v>0.45626666666666665</v>
      </c>
      <c r="I36" s="18">
        <f>F36/$C$35</f>
        <v>0.45626666666666665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23"/>
      <c r="B37" s="24"/>
      <c r="C37" s="25"/>
      <c r="D37" s="25"/>
      <c r="E37" s="25"/>
      <c r="F37" s="26"/>
      <c r="G37" s="27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13"/>
      <c r="B38" s="14" t="s">
        <v>158</v>
      </c>
      <c r="C38" s="15">
        <f t="shared" ref="C38:E38" si="23">SUM(C39:C40)</f>
        <v>509805</v>
      </c>
      <c r="D38" s="15">
        <f t="shared" si="23"/>
        <v>300000</v>
      </c>
      <c r="E38" s="15">
        <f t="shared" si="23"/>
        <v>0</v>
      </c>
      <c r="F38" s="16">
        <f t="shared" ref="F38:F40" si="24">SUM(D38:E38)</f>
        <v>300000</v>
      </c>
      <c r="G38" s="17">
        <f t="shared" ref="G38:G40" si="25">+C38-F38</f>
        <v>209805</v>
      </c>
      <c r="H38" s="18">
        <f>F38/$C$38</f>
        <v>0.5884602936416865</v>
      </c>
      <c r="I38" s="18">
        <f>F38/$C$7</f>
        <v>0.36922168069709055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20" t="s">
        <v>159</v>
      </c>
      <c r="B39" s="21" t="s">
        <v>160</v>
      </c>
      <c r="C39" s="22">
        <v>209805</v>
      </c>
      <c r="D39" s="22">
        <f>+[1]Ene!D39</f>
        <v>0</v>
      </c>
      <c r="E39" s="22"/>
      <c r="F39" s="16">
        <f t="shared" si="24"/>
        <v>0</v>
      </c>
      <c r="G39" s="17">
        <f t="shared" si="25"/>
        <v>209805</v>
      </c>
      <c r="H39" s="18">
        <f>F39/$C$39</f>
        <v>0</v>
      </c>
      <c r="I39" s="18">
        <f t="shared" ref="I39:I40" si="26">F39/$C$38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20" t="s">
        <v>159</v>
      </c>
      <c r="B40" s="21" t="s">
        <v>161</v>
      </c>
      <c r="C40" s="22">
        <v>300000</v>
      </c>
      <c r="D40" s="22">
        <f>+[1]Ene!D40</f>
        <v>300000</v>
      </c>
      <c r="E40" s="22">
        <v>0</v>
      </c>
      <c r="F40" s="16">
        <f t="shared" si="24"/>
        <v>300000</v>
      </c>
      <c r="G40" s="17">
        <f t="shared" si="25"/>
        <v>0</v>
      </c>
      <c r="H40" s="18">
        <f>F40/$C$40</f>
        <v>1</v>
      </c>
      <c r="I40" s="18">
        <f t="shared" si="26"/>
        <v>0.5884602936416865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23"/>
      <c r="B41" s="24"/>
      <c r="C41" s="25"/>
      <c r="D41" s="25"/>
      <c r="E41" s="25"/>
      <c r="F41" s="26"/>
      <c r="G41" s="27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13"/>
      <c r="B42" s="14" t="s">
        <v>162</v>
      </c>
      <c r="C42" s="15">
        <f t="shared" ref="C42:E42" si="27">SUM(C43:C44)</f>
        <v>600</v>
      </c>
      <c r="D42" s="15">
        <f t="shared" si="27"/>
        <v>35</v>
      </c>
      <c r="E42" s="15">
        <f t="shared" si="27"/>
        <v>6</v>
      </c>
      <c r="F42" s="16">
        <f t="shared" ref="F42:F44" si="28">SUM(D42:E42)</f>
        <v>41</v>
      </c>
      <c r="G42" s="17">
        <f t="shared" ref="G42:G44" si="29">+C42-F42</f>
        <v>559</v>
      </c>
      <c r="H42" s="18">
        <f>F42/$C$42</f>
        <v>6.8333333333333329E-2</v>
      </c>
      <c r="I42" s="18">
        <f>F42/$C$7</f>
        <v>5.0460296361935706E-5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20" t="s">
        <v>163</v>
      </c>
      <c r="B43" s="21" t="s">
        <v>164</v>
      </c>
      <c r="C43" s="22">
        <v>500</v>
      </c>
      <c r="D43" s="22">
        <f>+[1]Ene!D43</f>
        <v>15</v>
      </c>
      <c r="E43" s="22">
        <v>6</v>
      </c>
      <c r="F43" s="16">
        <f t="shared" si="28"/>
        <v>21</v>
      </c>
      <c r="G43" s="17">
        <f t="shared" si="29"/>
        <v>479</v>
      </c>
      <c r="H43" s="18">
        <f>F43/$C$43</f>
        <v>4.2000000000000003E-2</v>
      </c>
      <c r="I43" s="18">
        <f t="shared" ref="I43:I44" si="30">F43/$C$42</f>
        <v>3.5000000000000003E-2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20" t="s">
        <v>165</v>
      </c>
      <c r="B44" s="21" t="s">
        <v>166</v>
      </c>
      <c r="C44" s="22">
        <v>100</v>
      </c>
      <c r="D44" s="22">
        <f>+[1]Ene!D44</f>
        <v>20</v>
      </c>
      <c r="E44" s="22"/>
      <c r="F44" s="16">
        <f t="shared" si="28"/>
        <v>20</v>
      </c>
      <c r="G44" s="17">
        <f t="shared" si="29"/>
        <v>80</v>
      </c>
      <c r="H44" s="18">
        <f>F44/$C$44</f>
        <v>0.2</v>
      </c>
      <c r="I44" s="18">
        <f t="shared" si="30"/>
        <v>3.3333333333333333E-2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23"/>
      <c r="B45" s="24"/>
      <c r="C45" s="25"/>
      <c r="D45" s="25"/>
      <c r="E45" s="25"/>
      <c r="F45" s="26"/>
      <c r="G45" s="27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13"/>
      <c r="B46" s="14" t="s">
        <v>167</v>
      </c>
      <c r="C46" s="15">
        <f t="shared" ref="C46:E46" si="31">SUM(C47:C49)</f>
        <v>1150</v>
      </c>
      <c r="D46" s="15">
        <f t="shared" si="31"/>
        <v>80</v>
      </c>
      <c r="E46" s="15">
        <f t="shared" si="31"/>
        <v>45</v>
      </c>
      <c r="F46" s="16">
        <f t="shared" ref="F46:F49" si="32">SUM(D46:E46)</f>
        <v>125</v>
      </c>
      <c r="G46" s="17">
        <f t="shared" ref="G46:G49" si="33">+C46-F46</f>
        <v>1025</v>
      </c>
      <c r="H46" s="18">
        <f>F46/$C$46</f>
        <v>0.10869565217391304</v>
      </c>
      <c r="I46" s="18">
        <f>F46/$C$7</f>
        <v>1.5384236695712106E-4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20" t="s">
        <v>168</v>
      </c>
      <c r="B47" s="21" t="s">
        <v>169</v>
      </c>
      <c r="C47" s="22">
        <v>500</v>
      </c>
      <c r="D47" s="22">
        <f>+[1]Ene!D47</f>
        <v>80</v>
      </c>
      <c r="E47" s="22">
        <v>45</v>
      </c>
      <c r="F47" s="16">
        <f t="shared" si="32"/>
        <v>125</v>
      </c>
      <c r="G47" s="17">
        <f t="shared" si="33"/>
        <v>375</v>
      </c>
      <c r="H47" s="18">
        <f>F47/$C$47</f>
        <v>0.25</v>
      </c>
      <c r="I47" s="18">
        <f t="shared" ref="I47:I49" si="34">F47/$C$46</f>
        <v>0.10869565217391304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20" t="s">
        <v>170</v>
      </c>
      <c r="B48" s="21" t="s">
        <v>171</v>
      </c>
      <c r="C48" s="22">
        <v>500</v>
      </c>
      <c r="D48" s="22">
        <f>+[1]Ene!D48</f>
        <v>0</v>
      </c>
      <c r="E48" s="22"/>
      <c r="F48" s="16">
        <f t="shared" si="32"/>
        <v>0</v>
      </c>
      <c r="G48" s="17">
        <f t="shared" si="33"/>
        <v>500</v>
      </c>
      <c r="H48" s="18">
        <f>F48/$C$48</f>
        <v>0</v>
      </c>
      <c r="I48" s="18">
        <f t="shared" si="34"/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20" t="s">
        <v>172</v>
      </c>
      <c r="B49" s="21" t="s">
        <v>173</v>
      </c>
      <c r="C49" s="22">
        <v>150</v>
      </c>
      <c r="D49" s="22">
        <f>+[1]Ene!D49</f>
        <v>0</v>
      </c>
      <c r="E49" s="22"/>
      <c r="F49" s="16">
        <f t="shared" si="32"/>
        <v>0</v>
      </c>
      <c r="G49" s="17">
        <f t="shared" si="33"/>
        <v>150</v>
      </c>
      <c r="H49" s="18">
        <f>F49/$C$49</f>
        <v>0</v>
      </c>
      <c r="I49" s="18">
        <f t="shared" si="34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23"/>
      <c r="B50" s="24"/>
      <c r="C50" s="25"/>
      <c r="D50" s="25"/>
      <c r="E50" s="25"/>
      <c r="F50" s="26"/>
      <c r="G50" s="27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13"/>
      <c r="B51" s="14" t="s">
        <v>174</v>
      </c>
      <c r="C51" s="15">
        <f t="shared" ref="C51:E51" si="35">SUM(C52:C55)</f>
        <v>19910</v>
      </c>
      <c r="D51" s="15">
        <f t="shared" si="35"/>
        <v>5703.5</v>
      </c>
      <c r="E51" s="15">
        <f t="shared" si="35"/>
        <v>2222</v>
      </c>
      <c r="F51" s="16">
        <f t="shared" ref="F51:F55" si="36">SUM(D51:E51)</f>
        <v>7925.5</v>
      </c>
      <c r="G51" s="17">
        <f t="shared" ref="G51:G55" si="37">+C51-F51</f>
        <v>11984.5</v>
      </c>
      <c r="H51" s="18">
        <f>F51/$C$51</f>
        <v>0.39806629834254142</v>
      </c>
      <c r="I51" s="18">
        <f>F51/$C$7</f>
        <v>9.7542214345493032E-3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20" t="s">
        <v>175</v>
      </c>
      <c r="B52" s="21" t="s">
        <v>176</v>
      </c>
      <c r="C52" s="22">
        <v>2500</v>
      </c>
      <c r="D52" s="22">
        <f>+[1]Ene!D52</f>
        <v>0</v>
      </c>
      <c r="E52" s="22"/>
      <c r="F52" s="16">
        <f t="shared" si="36"/>
        <v>0</v>
      </c>
      <c r="G52" s="17">
        <f t="shared" si="37"/>
        <v>2500</v>
      </c>
      <c r="H52" s="18">
        <f>F52/$C$52</f>
        <v>0</v>
      </c>
      <c r="I52" s="18">
        <f t="shared" ref="I52:I55" si="38">F52/$C$51</f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20" t="s">
        <v>177</v>
      </c>
      <c r="B53" s="21" t="s">
        <v>178</v>
      </c>
      <c r="C53" s="22">
        <v>14400</v>
      </c>
      <c r="D53" s="22">
        <f>+[1]Ene!D53</f>
        <v>5703.5</v>
      </c>
      <c r="E53" s="22">
        <v>2222</v>
      </c>
      <c r="F53" s="16">
        <f t="shared" si="36"/>
        <v>7925.5</v>
      </c>
      <c r="G53" s="17">
        <f t="shared" si="37"/>
        <v>6474.5</v>
      </c>
      <c r="H53" s="18">
        <f>F53/$C$53</f>
        <v>0.55038194444444444</v>
      </c>
      <c r="I53" s="18">
        <f t="shared" si="38"/>
        <v>0.39806629834254142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20" t="s">
        <v>179</v>
      </c>
      <c r="B54" s="21" t="s">
        <v>180</v>
      </c>
      <c r="C54" s="22">
        <v>10</v>
      </c>
      <c r="D54" s="22">
        <f>+[1]Ene!D54</f>
        <v>0</v>
      </c>
      <c r="E54" s="22"/>
      <c r="F54" s="16">
        <f t="shared" si="36"/>
        <v>0</v>
      </c>
      <c r="G54" s="17">
        <f t="shared" si="37"/>
        <v>10</v>
      </c>
      <c r="H54" s="18">
        <f>F54/$C$54</f>
        <v>0</v>
      </c>
      <c r="I54" s="18">
        <f t="shared" si="38"/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20" t="s">
        <v>181</v>
      </c>
      <c r="B55" s="21" t="s">
        <v>182</v>
      </c>
      <c r="C55" s="22">
        <v>3000</v>
      </c>
      <c r="D55" s="22">
        <f>+[1]Ene!D55</f>
        <v>0</v>
      </c>
      <c r="E55" s="22"/>
      <c r="F55" s="16">
        <f t="shared" si="36"/>
        <v>0</v>
      </c>
      <c r="G55" s="17">
        <f t="shared" si="37"/>
        <v>3000</v>
      </c>
      <c r="H55" s="18">
        <f>F55/$C$55</f>
        <v>0</v>
      </c>
      <c r="I55" s="18">
        <f t="shared" si="38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23"/>
      <c r="B56" s="24"/>
      <c r="C56" s="25"/>
      <c r="D56" s="25"/>
      <c r="E56" s="25"/>
      <c r="F56" s="26"/>
      <c r="G56" s="27"/>
      <c r="H56" s="2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13"/>
      <c r="B57" s="14" t="s">
        <v>183</v>
      </c>
      <c r="C57" s="15">
        <f t="shared" ref="C57:E57" si="39">+C58</f>
        <v>73202</v>
      </c>
      <c r="D57" s="15">
        <f t="shared" si="39"/>
        <v>0</v>
      </c>
      <c r="E57" s="15">
        <f t="shared" si="39"/>
        <v>0</v>
      </c>
      <c r="F57" s="16">
        <f t="shared" ref="F57:F58" si="40">SUM(D57:E57)</f>
        <v>0</v>
      </c>
      <c r="G57" s="17">
        <f t="shared" ref="G57:G58" si="41">+C57-F57</f>
        <v>73202</v>
      </c>
      <c r="H57" s="28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20" t="s">
        <v>184</v>
      </c>
      <c r="B58" s="21" t="s">
        <v>185</v>
      </c>
      <c r="C58" s="22">
        <v>73202</v>
      </c>
      <c r="D58" s="22">
        <f>+[1]Ene!D58</f>
        <v>0</v>
      </c>
      <c r="E58" s="22"/>
      <c r="F58" s="16">
        <f t="shared" si="40"/>
        <v>0</v>
      </c>
      <c r="G58" s="17">
        <f t="shared" si="41"/>
        <v>73202</v>
      </c>
      <c r="H58" s="2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29"/>
      <c r="B59" s="9"/>
      <c r="C59" s="9"/>
      <c r="D59" s="30"/>
      <c r="E59" s="9"/>
      <c r="F59" s="9"/>
      <c r="G59" s="31"/>
      <c r="H59" s="31"/>
      <c r="I59" s="3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13"/>
      <c r="B60" s="14" t="s">
        <v>186</v>
      </c>
      <c r="C60" s="15">
        <f>C61</f>
        <v>500</v>
      </c>
      <c r="D60" s="15">
        <f t="shared" ref="D60:E60" si="42">+D61</f>
        <v>25.88</v>
      </c>
      <c r="E60" s="15">
        <f t="shared" si="42"/>
        <v>0</v>
      </c>
      <c r="F60" s="16">
        <f t="shared" ref="F60:F61" si="43">SUM(D60:E60)</f>
        <v>25.88</v>
      </c>
      <c r="G60" s="17">
        <f t="shared" ref="G60:G61" si="44">+C60-F60</f>
        <v>474.12</v>
      </c>
      <c r="H60" s="18">
        <f>F60/$C$60</f>
        <v>5.176E-2</v>
      </c>
      <c r="I60" s="18">
        <f>F60/$C$7</f>
        <v>3.1851523654802345E-5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33">
        <v>37216</v>
      </c>
      <c r="B61" s="21" t="s">
        <v>187</v>
      </c>
      <c r="C61" s="22">
        <v>500</v>
      </c>
      <c r="D61" s="22">
        <f>+[1]Ene!D61</f>
        <v>25.88</v>
      </c>
      <c r="E61" s="22"/>
      <c r="F61" s="16">
        <f t="shared" si="43"/>
        <v>25.88</v>
      </c>
      <c r="G61" s="17">
        <f t="shared" si="44"/>
        <v>474.12</v>
      </c>
      <c r="H61" s="18">
        <f>F61/$C$61</f>
        <v>5.176E-2</v>
      </c>
      <c r="I61" s="18">
        <f>F61/$C$51</f>
        <v>1.2998493219487693E-3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thickBot="1">
      <c r="A62" s="34"/>
      <c r="B62" s="35"/>
      <c r="C62" s="35"/>
      <c r="D62" s="35"/>
      <c r="E62" s="35"/>
      <c r="F62" s="35"/>
      <c r="G62" s="36"/>
      <c r="H62" s="36"/>
      <c r="I62" s="36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"/>
      <c r="B63" s="19" t="s">
        <v>188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"/>
      <c r="B64" s="19" t="s">
        <v>189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"/>
      <c r="B65" s="19" t="s">
        <v>190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2"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E5"/>
    <mergeCell ref="F5:F6"/>
    <mergeCell ref="G5:G6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Feb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ericzeb13@outlook.es</cp:lastModifiedBy>
  <dcterms:created xsi:type="dcterms:W3CDTF">2022-06-15T01:39:10Z</dcterms:created>
  <dcterms:modified xsi:type="dcterms:W3CDTF">2023-03-15T00:12:46Z</dcterms:modified>
</cp:coreProperties>
</file>